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bbq-my.sharepoint.com/personal/jacek_dziadus_answear_com/Documents/Dokumenty/"/>
    </mc:Choice>
  </mc:AlternateContent>
  <xr:revisionPtr revIDLastSave="0" documentId="8_{F44E1D10-214C-46FF-87E1-134DA5B0CACF}" xr6:coauthVersionLast="47" xr6:coauthVersionMax="47" xr10:uidLastSave="{00000000-0000-0000-0000-000000000000}"/>
  <bookViews>
    <workbookView xWindow="28692" yWindow="-108" windowWidth="29016" windowHeight="15696" tabRatio="779" xr2:uid="{14167552-10CF-4F94-B1A6-3D5F09005B78}"/>
  </bookViews>
  <sheets>
    <sheet name="COVER" sheetId="3" r:id="rId1"/>
    <sheet name="SF" sheetId="4" r:id="rId2"/>
    <sheet name="P&amp;L" sheetId="1" r:id="rId3"/>
    <sheet name="Balance Sheet" sheetId="5" r:id="rId4"/>
    <sheet name="Cash flow" sheetId="6" r:id="rId5"/>
    <sheet name="Equity Changes" sheetId="8" r:id="rId6"/>
  </sheets>
  <definedNames>
    <definedName name="btnGoTo.Zestawy">"btnGoTo.WARTOŚCI_ATRYBUTÓW,Dowolny kształt 5"</definedName>
    <definedName name="CIQWBGuid" hidden="1">"e4eaec55-c4a1-4954-9615-7c5bcc0e6ccb"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"02/12/2016 09:07:14"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oncOkrPoprz">#REF!</definedName>
    <definedName name="KoncOkrPoprzAlt">#REF!</definedName>
    <definedName name="KoncOkrSpraw">#REF!</definedName>
    <definedName name="_xlnm.Print_Area" localSheetId="3">'Balance Sheet'!$A$1:$G$63</definedName>
    <definedName name="_xlnm.Print_Area" localSheetId="4">'Cash flow'!$A$1:$F$66</definedName>
    <definedName name="_xlnm.Print_Area" localSheetId="0">COVER!$A$1:$N$32</definedName>
    <definedName name="_xlnm.Print_Area" localSheetId="5">'Equity Changes'!$A$1:$K$38</definedName>
    <definedName name="_xlnm.Print_Area" localSheetId="2">'P&amp;L'!$A$1:$I$60</definedName>
    <definedName name="_xlnm.Print_Area" localSheetId="1">SF!$A$1:$J$34</definedName>
    <definedName name="OdDo">#REF!</definedName>
    <definedName name="OdDoPoprz">#REF!</definedName>
    <definedName name="OdDoPoprzAlt">#REF!</definedName>
    <definedName name="qytd">#REF!</definedName>
    <definedName name="rok">#REF!</definedName>
    <definedName name="SAPBEXdnldView" hidden="1">"6CV67YHA89REJMAOD3ODG80N0"</definedName>
    <definedName name="SAPBEXsysID" hidden="1">"OBT"</definedName>
    <definedName name="SkrotWaluty">#REF!</definedName>
    <definedName name="Slicer_meta_name">#N/A</definedName>
    <definedName name="tys">1000</definedName>
    <definedName name="upust2">0</definedName>
    <definedName name="warecka">1</definedName>
    <definedName name="ZaOkrSpra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I31" i="8"/>
  <c r="I32" i="8" s="1"/>
  <c r="I16" i="8"/>
  <c r="I17" i="8" s="1"/>
  <c r="B60" i="1"/>
  <c r="F7" i="6"/>
  <c r="G32" i="1" l="1"/>
  <c r="F58" i="5"/>
  <c r="F59" i="6"/>
  <c r="F25" i="6"/>
  <c r="E25" i="6"/>
  <c r="F25" i="5"/>
  <c r="G44" i="1"/>
  <c r="F44" i="1"/>
  <c r="G43" i="1"/>
  <c r="F43" i="1"/>
  <c r="J8" i="8"/>
  <c r="E7" i="6"/>
  <c r="E33" i="6" s="1"/>
  <c r="E48" i="6" s="1"/>
  <c r="I29" i="8"/>
  <c r="I34" i="8"/>
  <c r="H29" i="8"/>
  <c r="J29" i="8" s="1"/>
  <c r="G29" i="8"/>
  <c r="G34" i="8"/>
  <c r="F29" i="8"/>
  <c r="F34" i="8"/>
  <c r="E29" i="8"/>
  <c r="E34" i="8"/>
  <c r="D29" i="8"/>
  <c r="D34" i="8"/>
  <c r="J32" i="8"/>
  <c r="J31" i="8"/>
  <c r="J28" i="8"/>
  <c r="J27" i="8"/>
  <c r="J26" i="8"/>
  <c r="J25" i="8"/>
  <c r="J23" i="8"/>
  <c r="H27" i="4"/>
  <c r="H18" i="4"/>
  <c r="F33" i="6"/>
  <c r="F48" i="6" s="1"/>
  <c r="I14" i="8"/>
  <c r="I19" i="8" s="1"/>
  <c r="H14" i="8"/>
  <c r="H19" i="8" s="1"/>
  <c r="G14" i="8"/>
  <c r="G19" i="8" s="1"/>
  <c r="F14" i="8"/>
  <c r="E14" i="8"/>
  <c r="D14" i="8"/>
  <c r="F19" i="8"/>
  <c r="E19" i="8"/>
  <c r="D19" i="8"/>
  <c r="J17" i="8"/>
  <c r="J16" i="8"/>
  <c r="J13" i="8"/>
  <c r="J12" i="8"/>
  <c r="J11" i="8"/>
  <c r="J10" i="8"/>
  <c r="B32" i="5"/>
  <c r="B31" i="5"/>
  <c r="F35" i="5"/>
  <c r="E35" i="5"/>
  <c r="F53" i="1"/>
  <c r="G41" i="1"/>
  <c r="F41" i="1"/>
  <c r="F7" i="1"/>
  <c r="H7" i="4"/>
  <c r="H34" i="8" l="1"/>
  <c r="J34" i="8"/>
  <c r="J14" i="8"/>
  <c r="J19" i="8"/>
  <c r="F43" i="5"/>
  <c r="F45" i="6"/>
  <c r="G54" i="1"/>
  <c r="G58" i="1" s="1"/>
  <c r="E43" i="5"/>
  <c r="E25" i="5"/>
  <c r="F27" i="5"/>
  <c r="E16" i="5"/>
  <c r="E50" i="5"/>
  <c r="E58" i="5"/>
  <c r="E60" i="5" s="1"/>
  <c r="E19" i="6"/>
  <c r="E28" i="6" s="1"/>
  <c r="F50" i="5"/>
  <c r="F19" i="6"/>
  <c r="F28" i="6" s="1"/>
  <c r="F60" i="6" s="1"/>
  <c r="F65" i="6" s="1"/>
  <c r="E59" i="6"/>
  <c r="F32" i="1"/>
  <c r="F54" i="1" s="1"/>
  <c r="F58" i="1" s="1"/>
  <c r="E45" i="6"/>
  <c r="E62" i="5" l="1"/>
  <c r="E27" i="5"/>
  <c r="E60" i="6"/>
  <c r="E65" i="6" s="1"/>
  <c r="F60" i="5"/>
  <c r="F62" i="5" s="1"/>
  <c r="I24" i="4" l="1"/>
  <c r="H24" i="4"/>
  <c r="I29" i="4" l="1"/>
  <c r="I30" i="4"/>
  <c r="I31" i="4"/>
  <c r="I32" i="4"/>
</calcChain>
</file>

<file path=xl/sharedStrings.xml><?xml version="1.0" encoding="utf-8"?>
<sst xmlns="http://schemas.openxmlformats.org/spreadsheetml/2006/main" count="407" uniqueCount="302">
  <si>
    <t>Aktywa</t>
  </si>
  <si>
    <t>Wartości niematerialne</t>
  </si>
  <si>
    <t>Rzeczowe aktywa trwałe</t>
  </si>
  <si>
    <t>Aktywa z tytułu prawa do użytkowania</t>
  </si>
  <si>
    <t>Inwestycje w jednostkach zależnych</t>
  </si>
  <si>
    <t>Należności i pożyczki</t>
  </si>
  <si>
    <t>Aktywa z tytułu odroczonego podatku dochodowego</t>
  </si>
  <si>
    <t>Aktywa trwałe</t>
  </si>
  <si>
    <t>Aktywa obrotowe</t>
  </si>
  <si>
    <t>Zapasy</t>
  </si>
  <si>
    <t>Należności z tytułu dostaw i usług oraz pozostałe należności</t>
  </si>
  <si>
    <t>Pozostałe krótkoterminowe aktywa finansowe</t>
  </si>
  <si>
    <t>Krótkoterminowe rozliczenia międzyokresowe</t>
  </si>
  <si>
    <t>Środki pieniężne i ich ekwiwalenty</t>
  </si>
  <si>
    <t>Aktywa razem</t>
  </si>
  <si>
    <t>Pasywa</t>
  </si>
  <si>
    <t>Kapitał własny</t>
  </si>
  <si>
    <t>Kapitał podstawowy</t>
  </si>
  <si>
    <t>Akcje własne (-)</t>
  </si>
  <si>
    <t>Kapitał ze sprzedaży akcji powyżej ich wartości nominalnej</t>
  </si>
  <si>
    <t xml:space="preserve">Kapitał z tytułu płatności w formie akcji </t>
  </si>
  <si>
    <t>Kapitał rezerwowy</t>
  </si>
  <si>
    <t>Zobowiązania długoterminowe</t>
  </si>
  <si>
    <t>Kredyty, pożyczki, inne instrumenty dłużne</t>
  </si>
  <si>
    <t>Zobowiązania z tytułu leasingu</t>
  </si>
  <si>
    <t>Rezerwa z tytułu odroczonego podatku dochodowego</t>
  </si>
  <si>
    <t>Zobowiązania i rezerwy z tytułu świadczeń pracowniczych</t>
  </si>
  <si>
    <t>Zobowiązania krótkoterminowe</t>
  </si>
  <si>
    <t>Zobowiązania z tytułu dostaw i usług oraz pozostałe zobowiązania</t>
  </si>
  <si>
    <t>Zobowiązania razem</t>
  </si>
  <si>
    <t>Pasywa razem</t>
  </si>
  <si>
    <t>Działalność kontynuowana</t>
  </si>
  <si>
    <t>Przychody ze sprzedaży</t>
  </si>
  <si>
    <t>Przychody ze sprzedaży produktów i usług</t>
  </si>
  <si>
    <t>Przychody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</si>
  <si>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</si>
  <si>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</si>
  <si>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</si>
  <si>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</si>
  <si>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</si>
  <si>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 i świadczenia na rzecz pracowników</t>
  </si>
  <si>
    <t>Pozostałe koszty rodzajowe</t>
  </si>
  <si>
    <t>Wartość sprzedanych towarów i materiałów</t>
  </si>
  <si>
    <t>Pozostałe przychody operacyjne</t>
  </si>
  <si>
    <t>Pozostałe koszty operacyjne</t>
  </si>
  <si>
    <t>Przychody finansowe</t>
  </si>
  <si>
    <t>Koszty finansowe</t>
  </si>
  <si>
    <t>Podatek dochodowy</t>
  </si>
  <si>
    <t>`</t>
  </si>
  <si>
    <t>Pozostałe całkowite dochody</t>
  </si>
  <si>
    <t>Pozycje nie przenoszone do wyniku finansowego</t>
  </si>
  <si>
    <t>Pozycje przenoszone do wyniku finansowego</t>
  </si>
  <si>
    <t>Całkowite dochody</t>
  </si>
  <si>
    <t>Przepływy środków pieniężnych z działalności operacyjnej</t>
  </si>
  <si>
    <t>Zysk (strata) przed opodatkowaniem</t>
  </si>
  <si>
    <t>Amortyzacja i odpisy aktualizujące rzeczowe aktywa trwałe</t>
  </si>
  <si>
    <t>Amortyzacja i odpisy aktualizujące wartości niematerialne</t>
  </si>
  <si>
    <t>Amortyzacja aktywa z tytułu prawa do użytkowania</t>
  </si>
  <si>
    <t>Zysk (strata) ze sprzedaży niefinansowych aktywów trwałych</t>
  </si>
  <si>
    <t>Zyski (straty) z tytułu różnic kursowych</t>
  </si>
  <si>
    <t>Koszty odsetek</t>
  </si>
  <si>
    <t>Inne korekty</t>
  </si>
  <si>
    <t>Korekty razem</t>
  </si>
  <si>
    <t>Zmiana stanu zapasów</t>
  </si>
  <si>
    <t>Zmiana stanu należności</t>
  </si>
  <si>
    <t>Zmiana stanu zobowiązań</t>
  </si>
  <si>
    <t>Zmiana stanu rezerw i rozliczeń międzyokresowych</t>
  </si>
  <si>
    <t>Zmiany w kapitale obrotowym</t>
  </si>
  <si>
    <t>Zapłacony podatek dochodowy</t>
  </si>
  <si>
    <t>Środki pieniężne netto z działalności operacyjnej</t>
  </si>
  <si>
    <t>Przepływy środków pieniężnych z działalności inwestycyjnej</t>
  </si>
  <si>
    <t>Wydatki na nabycie wartości niematerialnych</t>
  </si>
  <si>
    <t>Wpływy ze sprzedaży wartości niematerialnych</t>
  </si>
  <si>
    <t>Wydatki na nabycie rzeczowych aktywów trwałych</t>
  </si>
  <si>
    <t>Wpływy ze sprzedaży rzeczowych aktywów trwałych</t>
  </si>
  <si>
    <t>Otrzymane spłaty pożyczek udzielonych</t>
  </si>
  <si>
    <t>Wpływy z otrzymanych dotacji rządowych</t>
  </si>
  <si>
    <t>Otrzymane odsetki</t>
  </si>
  <si>
    <t>Środki pieniężne netto z działalności inwestycyjnej</t>
  </si>
  <si>
    <t>Przepływy środków pieniężnych z działalności finansowej</t>
  </si>
  <si>
    <t>Wpływy netto z tytułu emisji akcji</t>
  </si>
  <si>
    <t>Inne wpływy finansowe</t>
  </si>
  <si>
    <t>Wpływy z tytułu zaciągnięcia kredytów i pożyczek</t>
  </si>
  <si>
    <t>Spłaty kredytów i pożyczek</t>
  </si>
  <si>
    <t xml:space="preserve">Spłata zobowiązań z tytułu leasingu </t>
  </si>
  <si>
    <t>Wydatki na emisje akcji</t>
  </si>
  <si>
    <t>Odsetki zapłacone</t>
  </si>
  <si>
    <t>Inne wydatki finansowe ( prowizje)</t>
  </si>
  <si>
    <t>Środki pieniężne netto z działalności finansowej</t>
  </si>
  <si>
    <t>Zmiana netto stanu środków pieniężnych i ich ekwiwalentów</t>
  </si>
  <si>
    <t>Środki pieniężne i ich ekwiwalenty na początek okresu</t>
  </si>
  <si>
    <t xml:space="preserve">        Zmiana stanu z tytułu różnic kursowych</t>
  </si>
  <si>
    <t>Środki pieniężne i ich ekwiwalenty na koniec okresu</t>
  </si>
  <si>
    <t>PLN / share</t>
  </si>
  <si>
    <t>YTD</t>
  </si>
  <si>
    <t>Net Revenues</t>
  </si>
  <si>
    <t>sale of products and services</t>
  </si>
  <si>
    <t>Operating Costs</t>
  </si>
  <si>
    <t>Taxes and fees</t>
  </si>
  <si>
    <t>Personal costs</t>
  </si>
  <si>
    <t>Cost of goods sold</t>
  </si>
  <si>
    <t>Other operating income</t>
  </si>
  <si>
    <t>Financial income</t>
  </si>
  <si>
    <t>Other operating costs</t>
  </si>
  <si>
    <t>Income tax</t>
  </si>
  <si>
    <t>Net profit</t>
  </si>
  <si>
    <t>Continued operations</t>
  </si>
  <si>
    <t>from continued operations</t>
  </si>
  <si>
    <t>TOTAL IMPREHENSIVE INCOME</t>
  </si>
  <si>
    <t>Other imprehensive income</t>
  </si>
  <si>
    <t>Sprawozdanie z wyniku</t>
  </si>
  <si>
    <t>Średni kurs PLN / EUR w okresie</t>
  </si>
  <si>
    <t>X</t>
  </si>
  <si>
    <t>PLN / EUR avg echange rate</t>
  </si>
  <si>
    <t>Assets</t>
  </si>
  <si>
    <t>Intangible assets</t>
  </si>
  <si>
    <t>Tangible fixed assets</t>
  </si>
  <si>
    <t>Right to use assets</t>
  </si>
  <si>
    <t>Deffered tax income assets</t>
  </si>
  <si>
    <t>Receivables and loans</t>
  </si>
  <si>
    <t>Cash and cash equivalents</t>
  </si>
  <si>
    <t>Total assets</t>
  </si>
  <si>
    <t>Liabilities</t>
  </si>
  <si>
    <t>Other short-term financial assets</t>
  </si>
  <si>
    <t>Short-term accruals</t>
  </si>
  <si>
    <t>Trade and other receivables</t>
  </si>
  <si>
    <t>Inventories</t>
  </si>
  <si>
    <t>Investments in subsidiaries</t>
  </si>
  <si>
    <t>Trade and other liabilities</t>
  </si>
  <si>
    <t>Total equity</t>
  </si>
  <si>
    <t>Lease liabilities</t>
  </si>
  <si>
    <t>Current liabilities</t>
  </si>
  <si>
    <t>Current assets</t>
  </si>
  <si>
    <t>Non-current assets</t>
  </si>
  <si>
    <t>Non-current liabilities</t>
  </si>
  <si>
    <t>Share capital</t>
  </si>
  <si>
    <t>Reserve capital</t>
  </si>
  <si>
    <t>Total liabilities</t>
  </si>
  <si>
    <t>Total equity and liabilities</t>
  </si>
  <si>
    <t>Sprawozdanie z przepływów pieniężnych</t>
  </si>
  <si>
    <t>Cash flows from operations</t>
  </si>
  <si>
    <t>Cash flows from operating activities</t>
  </si>
  <si>
    <t>Cash flows from financing activities</t>
  </si>
  <si>
    <t>Sprawozdanie z sytuacji finansowej</t>
  </si>
  <si>
    <t>Balance Sheet statements</t>
  </si>
  <si>
    <t>Cash flow statements</t>
  </si>
  <si>
    <t>Kurs PLN / EUR na koniec okresu</t>
  </si>
  <si>
    <t>PLN / EUR exchange rate</t>
  </si>
  <si>
    <t>2. Profit &amp; Loss</t>
  </si>
  <si>
    <t>1. Financial Statements</t>
  </si>
  <si>
    <t>3. Balance Sheet</t>
  </si>
  <si>
    <t>4. Cash flow</t>
  </si>
  <si>
    <t>Emisja akcji</t>
  </si>
  <si>
    <t>Wycena programu płatności akcjami</t>
  </si>
  <si>
    <t>Przekazanie wyniku finansowego na kapitał</t>
  </si>
  <si>
    <t>Razem transakcje z właścicielami</t>
  </si>
  <si>
    <t>Kapitał z tytułu płatności w formie akcji</t>
  </si>
  <si>
    <t>Zyski(straty) zatrzymane</t>
  </si>
  <si>
    <t>Razem</t>
  </si>
  <si>
    <t>5. Equity Changes</t>
  </si>
  <si>
    <t>Interim statement of comprehensive income</t>
  </si>
  <si>
    <t>Cash flow from operating activities</t>
  </si>
  <si>
    <t>Cash flows from investment activities</t>
  </si>
  <si>
    <t>Net change in cash and cash equivalents</t>
  </si>
  <si>
    <t>tys. PLN (thous. PLN)</t>
  </si>
  <si>
    <t>tys. EUR (thous.EUR)</t>
  </si>
  <si>
    <t>sale of goods and raw materials</t>
  </si>
  <si>
    <t>Depreciation and amortisation</t>
  </si>
  <si>
    <t>Raw materials and energy</t>
  </si>
  <si>
    <t>Third party services</t>
  </si>
  <si>
    <t>Other costs by kind</t>
  </si>
  <si>
    <t>Financial costs</t>
  </si>
  <si>
    <t>SELECTED FINANCIAL DATA FROM FINANCIAL STATEMENTS</t>
  </si>
  <si>
    <t>Statutory reserve funds</t>
  </si>
  <si>
    <t>Share-based payments reserve</t>
  </si>
  <si>
    <t>Retained earnings</t>
  </si>
  <si>
    <t>- from previous periods</t>
  </si>
  <si>
    <t>Deferred tax liabilities</t>
  </si>
  <si>
    <t>Liabilities and provisions for employee benefits</t>
  </si>
  <si>
    <t>Loans and borrowings</t>
  </si>
  <si>
    <t>Statement of cashflows</t>
  </si>
  <si>
    <t>Depreciation and impairment losses on property, plant and equipment</t>
  </si>
  <si>
    <t>Amortisation and impairment losses on intangible assets</t>
  </si>
  <si>
    <t>Amortisation of right-of-use assets</t>
  </si>
  <si>
    <t>Gain (loss) on sale of non-financial fixed assets</t>
  </si>
  <si>
    <t>Foreign exchange gains (losses)</t>
  </si>
  <si>
    <t>Interest expense</t>
  </si>
  <si>
    <t>Other adjustments</t>
  </si>
  <si>
    <t>Total adjustments</t>
  </si>
  <si>
    <t>Change in inventories</t>
  </si>
  <si>
    <t>Change in receivables</t>
  </si>
  <si>
    <t>Change in liabilities</t>
  </si>
  <si>
    <t>Change in provisions and accruals</t>
  </si>
  <si>
    <t>Changes in working capital</t>
  </si>
  <si>
    <t>Income tax paid</t>
  </si>
  <si>
    <t>Net cash from operating activities</t>
  </si>
  <si>
    <t>Acquisition of intangible assets</t>
  </si>
  <si>
    <t>Proceeds from sale of intangible assets</t>
  </si>
  <si>
    <t>Acquisition of tangible fixed assets</t>
  </si>
  <si>
    <t>Proceeds from sale of property, plant and equipment</t>
  </si>
  <si>
    <t>Repayments of loans received</t>
  </si>
  <si>
    <t>Proceeds from government grants received</t>
  </si>
  <si>
    <t>Interest received</t>
  </si>
  <si>
    <t>Net cash from investment activities</t>
  </si>
  <si>
    <t>Net proceeds from issue of shares</t>
  </si>
  <si>
    <t>Other financial inflows</t>
  </si>
  <si>
    <t>Proceeds from credit and loans</t>
  </si>
  <si>
    <t>Repayment of credits and loans</t>
  </si>
  <si>
    <t xml:space="preserve">Repayment of lease liabilities </t>
  </si>
  <si>
    <t>Expenditure on the issue of shares</t>
  </si>
  <si>
    <t>Interest paid</t>
  </si>
  <si>
    <t>Other financial expenses (commissions)</t>
  </si>
  <si>
    <t>Net cash from financing activities</t>
  </si>
  <si>
    <t>Cash and cash equivalents at beginning of period</t>
  </si>
  <si>
    <t xml:space="preserve">        Change due to exchange differences</t>
  </si>
  <si>
    <t>Cash and cash equivalents at the end of the period</t>
  </si>
  <si>
    <t>Zyski (straty) zatrzymane</t>
  </si>
  <si>
    <t>Own shares</t>
  </si>
  <si>
    <t>Total</t>
  </si>
  <si>
    <t>Shares issue</t>
  </si>
  <si>
    <t>ESOP valuation</t>
  </si>
  <si>
    <t>Transfer of net result to reserve capital</t>
  </si>
  <si>
    <t>Total transactions with shareholders</t>
  </si>
  <si>
    <t>Total incomes</t>
  </si>
  <si>
    <t>Długoterminowe rozliczenia międzyokresowe</t>
  </si>
  <si>
    <t>Spłata zobowiązań z tytułu faktoringu odwrotnego</t>
  </si>
  <si>
    <t>Repayment of reverse factoring</t>
  </si>
  <si>
    <t>Long-term prepayments</t>
  </si>
  <si>
    <t>Long-term accruals</t>
  </si>
  <si>
    <t>Przychody z odsetek i dywidend</t>
  </si>
  <si>
    <t>Interest and dividend income</t>
  </si>
  <si>
    <t>Pożyczki</t>
  </si>
  <si>
    <t>Loans</t>
  </si>
  <si>
    <t>Pożyczki udzielone</t>
  </si>
  <si>
    <t>Statement of changes in equity</t>
  </si>
  <si>
    <t>Należności z tytułu bieżącego podatku dochodowego</t>
  </si>
  <si>
    <t>Current income tax receivables</t>
  </si>
  <si>
    <t xml:space="preserve">Zysk (strata) netto </t>
  </si>
  <si>
    <t>Razem całkowite dochody</t>
  </si>
  <si>
    <t>Loans granted</t>
  </si>
  <si>
    <t>Wartość firmy</t>
  </si>
  <si>
    <t>Company value</t>
  </si>
  <si>
    <t>Pochodne instrumenty finansowe</t>
  </si>
  <si>
    <t>Derivative financial instruments</t>
  </si>
  <si>
    <t xml:space="preserve">Środki pieniężne nabytej Zorganizowanej Części Przedsiębiorstwa </t>
  </si>
  <si>
    <t>Cash from the acquired Organized Part of the Enterprise</t>
  </si>
  <si>
    <t>Zapłata warunkowa w połączeniu jednostek</t>
  </si>
  <si>
    <t>Contingent consideration in a business combination</t>
  </si>
  <si>
    <t>Innwe wpływy inwestycyjne</t>
  </si>
  <si>
    <t>Other operational influences</t>
  </si>
  <si>
    <t>Zysk/Strata z działalności operacyjnej</t>
  </si>
  <si>
    <t>Zysk/Strata przed opodatkowaniem</t>
  </si>
  <si>
    <t>Zysk/Strata netto</t>
  </si>
  <si>
    <t>Podstawowy średnioważony Zysk/Strata na akcję</t>
  </si>
  <si>
    <t>Rozwodniony średnioważony Zysk/Strata na akcję</t>
  </si>
  <si>
    <t>Zysk/Strata brutto ze sprzedaży</t>
  </si>
  <si>
    <t>Zysk/Stratai (straty) zatrzymane:</t>
  </si>
  <si>
    <t>- Zysk/Strata (strata) z lat ubiegłych</t>
  </si>
  <si>
    <t>- Zysk/Strata (strata) netto przypadający
akcjonariuszom jednostki dominującej</t>
  </si>
  <si>
    <t>Operating profit/loss (EBIT)</t>
  </si>
  <si>
    <t>Net profit/loss</t>
  </si>
  <si>
    <t>basic weighted avg profit/loss per share</t>
  </si>
  <si>
    <t>diluted weighted avg profit/loss per share</t>
  </si>
  <si>
    <t>Profit/loss before tax</t>
  </si>
  <si>
    <t>Gross profit/loss on sales</t>
  </si>
  <si>
    <t>Other items not transferred to net profit/loss</t>
  </si>
  <si>
    <t>Other items transferred to net profit/loss</t>
  </si>
  <si>
    <t>- net profit/loss</t>
  </si>
  <si>
    <t>profit/loss (loss) before tax</t>
  </si>
  <si>
    <t>ZYSK/STRATA  NETTO NA JEDNĄ AKCJĘ</t>
  </si>
  <si>
    <t>NET PROFIT/LOSS PER SHARE</t>
  </si>
  <si>
    <t>Zapłata warunkowa w połczeniu jednostek</t>
  </si>
  <si>
    <t>Zobowiązania z tytułu bieżącego podatku dochodowego</t>
  </si>
  <si>
    <t>Current Income Tax Liabilities</t>
  </si>
  <si>
    <t>WYBRANE DANE FINANSOWE DO ŚRÓDROCZNEGO SKRÓCONEGO JEDNOSTKOWEGO SPRAWOZDANIA FINANSOWEGO</t>
  </si>
  <si>
    <t>FY 2025</t>
  </si>
  <si>
    <t>ŚRÓDROCZNE SKRÓCONE JEDNOSTKOWE SPRAWOZDANIE Z SYTUACJI FINANSOWEJ</t>
  </si>
  <si>
    <t>ŚRÓDROCZNE SKRÓCONE JEDNOSTKOWE SPRAWOZDANIE Z WYNIKU I POZOSTAŁYCH CAŁKOWITYCH DOCHODÓW</t>
  </si>
  <si>
    <t>ŚRÓDROCZNE SKRÓCONE JEDNOSTKOWE SPRAWOZDANIE ZE ZMIAN W KAPITALE WŁASNYM</t>
  </si>
  <si>
    <t>Saldo na dzień 01.01.2025 roku</t>
  </si>
  <si>
    <t>Balance as of 01.01.2025</t>
  </si>
  <si>
    <t>Dane Finansowe Answear.com S.A. wg MSSF na dzień 31 Marca 2026 r.</t>
  </si>
  <si>
    <t>Basic financial data of Answear.com SA under IFRS as of 31  March 2026</t>
  </si>
  <si>
    <t>FY 2026</t>
  </si>
  <si>
    <t>31.03.2025</t>
  </si>
  <si>
    <t>31.03.2026</t>
  </si>
  <si>
    <t>Statement of financial position as of 31.03.2026</t>
  </si>
  <si>
    <t>In the period from 01.01 till 31.03.2026</t>
  </si>
  <si>
    <t>In the period from 01.01 till 31.03.2025</t>
  </si>
  <si>
    <t>Saldo na dzień 31.03.2025 roku</t>
  </si>
  <si>
    <t>Balance as of 31.03.2025</t>
  </si>
  <si>
    <t>Balance as of 31.03.2026</t>
  </si>
  <si>
    <t>w okresie od 01.01 do 31.03.2026 r.</t>
  </si>
  <si>
    <t>Saldo na dzień 31.03.2026 roku</t>
  </si>
  <si>
    <t>w okresie od 01.01 do 31.03.2025 r.</t>
  </si>
  <si>
    <t>FY 2025*</t>
  </si>
  <si>
    <t>SPRAWOZDANIE Z WYNIKU ZA OKRES OD 01.01 DO 31.03.2026 ROKU (WARIANT PORÓWNAWCZY)</t>
  </si>
  <si>
    <t>Statement of comprehensive income for the period ended 31.03.2026</t>
  </si>
  <si>
    <t>Statement of comprehensive income and other incomes for the period ended 31.03.2026</t>
  </si>
  <si>
    <t>SPRAWOZDANIE Z PRZEPŁYWÓW PIENIĘŻNYCH ZA OKRES OD 01.01 DO 31.03.2026 ROKU (METODA POŚREDNIA)</t>
  </si>
  <si>
    <t>Saldo na dzień 01.01.2026 roku</t>
  </si>
  <si>
    <t>Balance as of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</si>
</sst>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164" formatCode="#,##0_);\(#,##0\);\-______"/>
    <numFmt numFmtId="165" formatCode="#,##0.00_);\(#,##0.00\);\-______"/>
    <numFmt numFmtId="166" formatCode="0.0000"/>
    <numFmt numFmtId="167" formatCode="_-* #,##0.00\ _z_ł_-;\-* #,##0.00\ _z_ł_-;_-* &quot;-&quot;??\ _z_ł_-;_-@_-"/>
    <numFmt numFmtId="168" formatCode="_(&quot;$&quot;* #,##0.00_);_(&quot;$&quot;* \(#,##0.00\);_(&quot;$&quot;* &quot;-&quot;??_);_(@_)"/>
  </numFmts>
  <fonts count="4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b/>
      <i/>
      <sz val="10"/>
      <color theme="2" tint="-0.74999237037263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2" tint="-0.749992370372631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b/>
      <sz val="8"/>
      <name val="Univers (WN)"/>
    </font>
    <font>
      <sz val="10"/>
      <name val="Arial CE"/>
    </font>
    <font>
      <sz val="10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1"/>
      <color theme="1"/>
      <name val="Czcionka tekstu podstawowego"/>
      <family val="2"/>
      <charset val="238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6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8C03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n">
        <color rgb="FFF8C037"/>
      </bottom>
      <diagonal/>
    </border>
    <border>
      <left/>
      <right/>
      <top style="thin">
        <color rgb="FFF8C037"/>
      </top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FC000"/>
      </top>
      <bottom/>
      <diagonal/>
    </border>
    <border>
      <left/>
      <right/>
      <top style="double">
        <color theme="1" tint="0.249977111117893"/>
      </top>
      <bottom style="thin">
        <color rgb="FFFFC000"/>
      </bottom>
      <diagonal/>
    </border>
    <border>
      <left/>
      <right/>
      <top style="dotted">
        <color theme="1" tint="0.34998626667073579"/>
      </top>
      <bottom style="double">
        <color rgb="FFF8C037"/>
      </bottom>
      <diagonal/>
    </border>
    <border>
      <left/>
      <right style="dotted">
        <color theme="1" tint="0.34998626667073579"/>
      </right>
      <top/>
      <bottom/>
      <diagonal/>
    </border>
    <border>
      <left/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8C037"/>
      </top>
      <bottom/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33" fillId="0" borderId="0"/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" fontId="36" fillId="0" borderId="0" applyFont="0"/>
    <xf numFmtId="0" fontId="34" fillId="0" borderId="0"/>
    <xf numFmtId="0" fontId="38" fillId="0" borderId="0"/>
    <xf numFmtId="0" fontId="3" fillId="0" borderId="0"/>
    <xf numFmtId="0" fontId="41" fillId="0" borderId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4" fillId="0" borderId="0"/>
  </cellStyleXfs>
  <cellXfs count="172">
    <xf numFmtId="0" fontId="0" fillId="0" borderId="0" xfId="0"/>
    <xf numFmtId="0" fontId="4" fillId="0" borderId="0" xfId="0" applyFont="1"/>
    <xf numFmtId="0" fontId="8" fillId="0" borderId="0" xfId="0" applyFont="1"/>
    <xf numFmtId="4" fontId="8" fillId="0" borderId="0" xfId="0" applyNumberFormat="1" applyFont="1"/>
    <xf numFmtId="0" fontId="2" fillId="0" borderId="0" xfId="0" applyFont="1"/>
    <xf numFmtId="3" fontId="8" fillId="0" borderId="0" xfId="0" applyNumberFormat="1" applyFont="1"/>
    <xf numFmtId="0" fontId="7" fillId="0" borderId="0" xfId="0" applyFont="1" applyAlignment="1">
      <alignment horizontal="left" indent="2"/>
    </xf>
    <xf numFmtId="3" fontId="8" fillId="0" borderId="0" xfId="1" applyNumberFormat="1" applyFont="1" applyProtection="1">
      <protection locked="0"/>
    </xf>
    <xf numFmtId="3" fontId="7" fillId="0" borderId="0" xfId="1" applyNumberFormat="1" applyFont="1" applyProtection="1">
      <protection locked="0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3" fontId="7" fillId="0" borderId="0" xfId="1" applyNumberFormat="1" applyFont="1" applyAlignment="1" applyProtection="1">
      <alignment vertical="top"/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horizontal="left" indent="1"/>
    </xf>
    <xf numFmtId="3" fontId="13" fillId="2" borderId="0" xfId="1" applyNumberFormat="1" applyFont="1" applyFill="1" applyAlignment="1" applyProtection="1">
      <alignment vertical="top"/>
      <protection locked="0"/>
    </xf>
    <xf numFmtId="0" fontId="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164" fontId="13" fillId="2" borderId="0" xfId="1" applyNumberFormat="1" applyFont="1" applyFill="1" applyAlignment="1" applyProtection="1">
      <alignment vertical="top"/>
      <protection locked="0"/>
    </xf>
    <xf numFmtId="0" fontId="18" fillId="0" borderId="1" xfId="0" applyFont="1" applyBorder="1" applyAlignment="1">
      <alignment horizontal="left" indent="1"/>
    </xf>
    <xf numFmtId="0" fontId="18" fillId="0" borderId="2" xfId="0" applyFont="1" applyBorder="1" applyAlignment="1">
      <alignment horizontal="left" indent="1"/>
    </xf>
    <xf numFmtId="0" fontId="16" fillId="0" borderId="0" xfId="0" applyFont="1" applyAlignment="1">
      <alignment vertical="center"/>
    </xf>
    <xf numFmtId="0" fontId="19" fillId="0" borderId="2" xfId="0" applyFont="1" applyBorder="1" applyAlignment="1">
      <alignment horizontal="left" indent="1"/>
    </xf>
    <xf numFmtId="0" fontId="20" fillId="0" borderId="2" xfId="0" applyFont="1" applyBorder="1" applyAlignment="1">
      <alignment horizontal="left" indent="1"/>
    </xf>
    <xf numFmtId="0" fontId="21" fillId="0" borderId="0" xfId="0" applyFont="1"/>
    <xf numFmtId="3" fontId="22" fillId="0" borderId="3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Alignment="1" applyProtection="1">
      <alignment vertical="top"/>
      <protection locked="0"/>
    </xf>
    <xf numFmtId="3" fontId="23" fillId="0" borderId="5" xfId="1" applyNumberFormat="1" applyFont="1" applyBorder="1" applyAlignment="1" applyProtection="1">
      <alignment vertical="top"/>
      <protection locked="0"/>
    </xf>
    <xf numFmtId="0" fontId="16" fillId="0" borderId="0" xfId="0" applyFont="1"/>
    <xf numFmtId="0" fontId="16" fillId="0" borderId="0" xfId="0" applyFont="1" applyAlignment="1">
      <alignment horizontal="right"/>
    </xf>
    <xf numFmtId="3" fontId="24" fillId="5" borderId="0" xfId="0" applyNumberFormat="1" applyFont="1" applyFill="1" applyAlignment="1">
      <alignment horizontal="right" vertical="center" wrapText="1"/>
    </xf>
    <xf numFmtId="0" fontId="24" fillId="5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left" indent="1"/>
    </xf>
    <xf numFmtId="3" fontId="25" fillId="0" borderId="0" xfId="1" applyNumberFormat="1" applyFont="1" applyAlignment="1" applyProtection="1">
      <alignment vertical="top"/>
      <protection locked="0"/>
    </xf>
    <xf numFmtId="164" fontId="25" fillId="0" borderId="0" xfId="1" applyNumberFormat="1" applyFont="1" applyAlignment="1" applyProtection="1">
      <alignment vertical="top"/>
      <protection locked="0"/>
    </xf>
    <xf numFmtId="0" fontId="16" fillId="0" borderId="0" xfId="0" applyFont="1" applyAlignment="1">
      <alignment horizontal="center"/>
    </xf>
    <xf numFmtId="3" fontId="22" fillId="0" borderId="0" xfId="1" applyNumberFormat="1" applyFont="1" applyAlignment="1" applyProtection="1">
      <alignment vertical="top"/>
      <protection locked="0"/>
    </xf>
    <xf numFmtId="0" fontId="14" fillId="0" borderId="0" xfId="0" applyFont="1" applyAlignment="1">
      <alignment horizontal="center"/>
    </xf>
    <xf numFmtId="0" fontId="27" fillId="0" borderId="2" xfId="0" applyFont="1" applyBorder="1" applyAlignment="1">
      <alignment horizontal="left" indent="1"/>
    </xf>
    <xf numFmtId="164" fontId="27" fillId="0" borderId="2" xfId="1" applyNumberFormat="1" applyFont="1" applyBorder="1" applyAlignment="1" applyProtection="1">
      <alignment vertical="top"/>
      <protection locked="0"/>
    </xf>
    <xf numFmtId="3" fontId="27" fillId="0" borderId="2" xfId="1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>
      <alignment horizontal="left" indent="1"/>
    </xf>
    <xf numFmtId="164" fontId="27" fillId="0" borderId="1" xfId="1" applyNumberFormat="1" applyFont="1" applyBorder="1" applyAlignment="1" applyProtection="1">
      <alignment vertical="top"/>
      <protection locked="0"/>
    </xf>
    <xf numFmtId="3" fontId="27" fillId="0" borderId="1" xfId="1" applyNumberFormat="1" applyFont="1" applyBorder="1" applyAlignment="1" applyProtection="1">
      <alignment vertical="top"/>
      <protection locked="0"/>
    </xf>
    <xf numFmtId="3" fontId="22" fillId="0" borderId="6" xfId="1" applyNumberFormat="1" applyFont="1" applyBorder="1" applyAlignment="1" applyProtection="1">
      <alignment vertical="top"/>
      <protection locked="0"/>
    </xf>
    <xf numFmtId="3" fontId="22" fillId="0" borderId="5" xfId="1" applyNumberFormat="1" applyFont="1" applyBorder="1" applyAlignment="1" applyProtection="1">
      <alignment vertical="top"/>
      <protection locked="0"/>
    </xf>
    <xf numFmtId="0" fontId="22" fillId="0" borderId="6" xfId="0" applyFont="1" applyBorder="1" applyAlignment="1">
      <alignment horizontal="left" indent="2"/>
    </xf>
    <xf numFmtId="0" fontId="22" fillId="0" borderId="3" xfId="0" applyFont="1" applyBorder="1" applyAlignment="1">
      <alignment horizontal="left" indent="2"/>
    </xf>
    <xf numFmtId="0" fontId="14" fillId="0" borderId="3" xfId="0" applyFont="1" applyBorder="1" applyAlignment="1">
      <alignment horizontal="left" indent="2"/>
    </xf>
    <xf numFmtId="0" fontId="22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22" fillId="0" borderId="5" xfId="0" applyFont="1" applyBorder="1" applyAlignment="1">
      <alignment horizontal="left" indent="2"/>
    </xf>
    <xf numFmtId="0" fontId="14" fillId="0" borderId="5" xfId="0" applyFont="1" applyBorder="1" applyAlignment="1">
      <alignment horizontal="left" indent="2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 indent="2"/>
    </xf>
    <xf numFmtId="0" fontId="22" fillId="0" borderId="5" xfId="0" applyFont="1" applyBorder="1" applyAlignment="1">
      <alignment horizontal="left" wrapText="1" indent="2"/>
    </xf>
    <xf numFmtId="3" fontId="22" fillId="0" borderId="5" xfId="1" applyNumberFormat="1" applyFont="1" applyBorder="1" applyProtection="1">
      <protection locked="0"/>
    </xf>
    <xf numFmtId="0" fontId="27" fillId="6" borderId="7" xfId="0" applyFont="1" applyFill="1" applyBorder="1" applyAlignment="1">
      <alignment horizontal="left" indent="1"/>
    </xf>
    <xf numFmtId="164" fontId="27" fillId="6" borderId="7" xfId="1" applyNumberFormat="1" applyFont="1" applyFill="1" applyBorder="1" applyAlignment="1" applyProtection="1">
      <alignment vertical="top"/>
      <protection locked="0"/>
    </xf>
    <xf numFmtId="3" fontId="27" fillId="6" borderId="7" xfId="1" applyNumberFormat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indent="2"/>
    </xf>
    <xf numFmtId="0" fontId="18" fillId="6" borderId="7" xfId="0" applyFont="1" applyFill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28" fillId="2" borderId="0" xfId="0" applyFont="1" applyFill="1" applyAlignment="1">
      <alignment horizontal="left" indent="1"/>
    </xf>
    <xf numFmtId="0" fontId="12" fillId="4" borderId="0" xfId="0" applyFont="1" applyFill="1" applyAlignment="1">
      <alignment horizontal="left" indent="1"/>
    </xf>
    <xf numFmtId="3" fontId="8" fillId="0" borderId="0" xfId="1" applyNumberFormat="1" applyFont="1" applyAlignment="1" applyProtection="1">
      <alignment vertical="top"/>
      <protection locked="0"/>
    </xf>
    <xf numFmtId="4" fontId="22" fillId="0" borderId="4" xfId="1" applyNumberFormat="1" applyFont="1" applyBorder="1" applyAlignment="1" applyProtection="1">
      <alignment vertical="top"/>
      <protection locked="0"/>
    </xf>
    <xf numFmtId="0" fontId="10" fillId="0" borderId="0" xfId="0" applyFont="1" applyAlignment="1">
      <alignment horizontal="left" indent="1"/>
    </xf>
    <xf numFmtId="4" fontId="8" fillId="0" borderId="0" xfId="1" applyNumberFormat="1" applyFont="1" applyAlignment="1" applyProtection="1">
      <alignment vertical="top"/>
      <protection locked="0"/>
    </xf>
    <xf numFmtId="165" fontId="8" fillId="0" borderId="0" xfId="1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8" fillId="0" borderId="0" xfId="0" quotePrefix="1" applyFont="1" applyAlignment="1">
      <alignment horizontal="left" indent="2"/>
    </xf>
    <xf numFmtId="0" fontId="14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4" fontId="2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0" fontId="16" fillId="0" borderId="0" xfId="0" quotePrefix="1" applyFont="1" applyAlignment="1">
      <alignment vertical="center"/>
    </xf>
    <xf numFmtId="0" fontId="2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164" fontId="27" fillId="0" borderId="0" xfId="1" applyNumberFormat="1" applyFont="1" applyAlignment="1" applyProtection="1">
      <alignment vertical="top"/>
      <protection locked="0"/>
    </xf>
    <xf numFmtId="3" fontId="27" fillId="0" borderId="0" xfId="1" applyNumberFormat="1" applyFont="1" applyAlignment="1" applyProtection="1">
      <alignment vertical="top"/>
      <protection locked="0"/>
    </xf>
    <xf numFmtId="0" fontId="11" fillId="7" borderId="0" xfId="0" applyFont="1" applyFill="1" applyAlignment="1">
      <alignment horizontal="center"/>
    </xf>
    <xf numFmtId="166" fontId="11" fillId="7" borderId="0" xfId="0" applyNumberFormat="1" applyFont="1" applyFill="1"/>
    <xf numFmtId="0" fontId="11" fillId="7" borderId="0" xfId="0" applyFont="1" applyFill="1" applyAlignment="1">
      <alignment horizontal="left" indent="2"/>
    </xf>
    <xf numFmtId="0" fontId="29" fillId="7" borderId="0" xfId="0" applyFont="1" applyFill="1" applyAlignment="1">
      <alignment horizontal="left" indent="1"/>
    </xf>
    <xf numFmtId="0" fontId="7" fillId="0" borderId="0" xfId="0" applyFont="1" applyAlignment="1">
      <alignment horizontal="left" wrapText="1" indent="1"/>
    </xf>
    <xf numFmtId="3" fontId="8" fillId="0" borderId="0" xfId="1" applyNumberFormat="1" applyFont="1" applyAlignment="1" applyProtection="1">
      <alignment vertical="center"/>
      <protection locked="0"/>
    </xf>
    <xf numFmtId="164" fontId="7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wrapText="1"/>
    </xf>
    <xf numFmtId="0" fontId="22" fillId="0" borderId="4" xfId="0" applyFont="1" applyBorder="1" applyAlignment="1">
      <alignment horizontal="left" wrapText="1"/>
    </xf>
    <xf numFmtId="4" fontId="22" fillId="0" borderId="4" xfId="1" applyNumberFormat="1" applyFont="1" applyBorder="1" applyAlignment="1" applyProtection="1">
      <alignment vertical="top" wrapText="1"/>
      <protection locked="0"/>
    </xf>
    <xf numFmtId="3" fontId="22" fillId="0" borderId="4" xfId="1" applyNumberFormat="1" applyFont="1" applyBorder="1" applyAlignment="1" applyProtection="1">
      <alignment vertical="top" wrapText="1"/>
      <protection locked="0"/>
    </xf>
    <xf numFmtId="0" fontId="16" fillId="0" borderId="0" xfId="0" applyFont="1" applyAlignment="1">
      <alignment horizontal="center" wrapText="1"/>
    </xf>
    <xf numFmtId="3" fontId="22" fillId="0" borderId="4" xfId="1" applyNumberFormat="1" applyFont="1" applyBorder="1" applyAlignment="1" applyProtection="1">
      <alignment wrapText="1"/>
      <protection locked="0"/>
    </xf>
    <xf numFmtId="4" fontId="22" fillId="0" borderId="8" xfId="1" applyNumberFormat="1" applyFont="1" applyBorder="1" applyAlignment="1" applyProtection="1">
      <alignment vertical="top" wrapText="1"/>
      <protection locked="0"/>
    </xf>
    <xf numFmtId="3" fontId="22" fillId="0" borderId="8" xfId="1" applyNumberFormat="1" applyFont="1" applyBorder="1" applyAlignment="1" applyProtection="1">
      <alignment wrapText="1"/>
      <protection locked="0"/>
    </xf>
    <xf numFmtId="0" fontId="22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22" fillId="0" borderId="8" xfId="0" applyFont="1" applyBorder="1" applyAlignment="1">
      <alignment horizontal="left" wrapText="1" indent="2"/>
    </xf>
    <xf numFmtId="0" fontId="14" fillId="0" borderId="8" xfId="0" applyFont="1" applyBorder="1" applyAlignment="1">
      <alignment horizontal="left" wrapText="1" indent="2"/>
    </xf>
    <xf numFmtId="164" fontId="22" fillId="0" borderId="4" xfId="1" applyNumberFormat="1" applyFont="1" applyBorder="1" applyAlignment="1" applyProtection="1">
      <alignment wrapText="1"/>
      <protection locked="0"/>
    </xf>
    <xf numFmtId="0" fontId="22" fillId="0" borderId="0" xfId="0" applyFont="1" applyAlignment="1">
      <alignment horizontal="left" wrapText="1" indent="2"/>
    </xf>
    <xf numFmtId="4" fontId="22" fillId="0" borderId="0" xfId="1" applyNumberFormat="1" applyFont="1" applyAlignment="1" applyProtection="1">
      <alignment vertical="top" wrapText="1"/>
      <protection locked="0"/>
    </xf>
    <xf numFmtId="3" fontId="22" fillId="0" borderId="0" xfId="1" applyNumberFormat="1" applyFont="1" applyAlignment="1" applyProtection="1">
      <alignment wrapText="1"/>
      <protection locked="0"/>
    </xf>
    <xf numFmtId="165" fontId="19" fillId="0" borderId="2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Protection="1">
      <protection locked="0"/>
    </xf>
    <xf numFmtId="164" fontId="22" fillId="0" borderId="0" xfId="1" applyNumberFormat="1" applyFont="1" applyAlignment="1" applyProtection="1">
      <alignment wrapText="1"/>
      <protection locked="0"/>
    </xf>
    <xf numFmtId="0" fontId="1" fillId="4" borderId="0" xfId="0" applyFont="1" applyFill="1" applyAlignment="1">
      <alignment horizontal="left" wrapText="1" indent="1"/>
    </xf>
    <xf numFmtId="0" fontId="6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30" fillId="0" borderId="0" xfId="0" quotePrefix="1" applyFont="1" applyAlignment="1">
      <alignment vertical="center"/>
    </xf>
    <xf numFmtId="0" fontId="31" fillId="0" borderId="0" xfId="0" applyFont="1"/>
    <xf numFmtId="0" fontId="0" fillId="0" borderId="0" xfId="0" applyAlignment="1">
      <alignment horizontal="center" vertical="center" wrapText="1"/>
    </xf>
    <xf numFmtId="164" fontId="13" fillId="2" borderId="9" xfId="1" applyNumberFormat="1" applyFont="1" applyFill="1" applyBorder="1" applyAlignment="1" applyProtection="1">
      <alignment vertical="top"/>
      <protection locked="0"/>
    </xf>
    <xf numFmtId="49" fontId="24" fillId="0" borderId="0" xfId="0" applyNumberFormat="1" applyFont="1" applyAlignment="1">
      <alignment horizontal="right" vertical="center" wrapText="1"/>
    </xf>
    <xf numFmtId="49" fontId="24" fillId="5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0" fontId="6" fillId="0" borderId="0" xfId="0" applyFont="1" applyAlignment="1">
      <alignment vertical="top" wrapText="1"/>
    </xf>
    <xf numFmtId="3" fontId="26" fillId="4" borderId="0" xfId="0" applyNumberFormat="1" applyFont="1" applyFill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3" fontId="8" fillId="0" borderId="4" xfId="1" applyNumberFormat="1" applyFont="1" applyBorder="1" applyProtection="1">
      <protection locked="0"/>
    </xf>
    <xf numFmtId="3" fontId="8" fillId="3" borderId="4" xfId="1" applyNumberFormat="1" applyFont="1" applyFill="1" applyBorder="1" applyProtection="1">
      <protection locked="0"/>
    </xf>
    <xf numFmtId="0" fontId="27" fillId="0" borderId="2" xfId="0" applyFont="1" applyBorder="1" applyAlignment="1">
      <alignment horizontal="left"/>
    </xf>
    <xf numFmtId="164" fontId="27" fillId="0" borderId="11" xfId="1" applyNumberFormat="1" applyFont="1" applyBorder="1" applyProtection="1">
      <protection locked="0"/>
    </xf>
    <xf numFmtId="3" fontId="27" fillId="0" borderId="11" xfId="1" applyNumberFormat="1" applyFont="1" applyBorder="1" applyProtection="1">
      <protection locked="0"/>
    </xf>
    <xf numFmtId="164" fontId="27" fillId="3" borderId="10" xfId="1" applyNumberFormat="1" applyFont="1" applyFill="1" applyBorder="1" applyProtection="1">
      <protection locked="0"/>
    </xf>
    <xf numFmtId="3" fontId="8" fillId="0" borderId="12" xfId="1" applyNumberFormat="1" applyFont="1" applyBorder="1" applyProtection="1">
      <protection locked="0"/>
    </xf>
    <xf numFmtId="164" fontId="32" fillId="0" borderId="13" xfId="1" applyNumberFormat="1" applyFont="1" applyBorder="1" applyProtection="1">
      <protection locked="0"/>
    </xf>
    <xf numFmtId="164" fontId="32" fillId="3" borderId="13" xfId="1" applyNumberFormat="1" applyFont="1" applyFill="1" applyBorder="1" applyProtection="1">
      <protection locked="0"/>
    </xf>
    <xf numFmtId="165" fontId="22" fillId="0" borderId="4" xfId="1" applyNumberFormat="1" applyFont="1" applyBorder="1" applyAlignment="1" applyProtection="1">
      <alignment vertical="top"/>
      <protection locked="0"/>
    </xf>
    <xf numFmtId="3" fontId="24" fillId="5" borderId="0" xfId="0" quotePrefix="1" applyNumberFormat="1" applyFont="1" applyFill="1" applyAlignment="1">
      <alignment horizontal="right" vertical="center" wrapText="1"/>
    </xf>
    <xf numFmtId="166" fontId="11" fillId="7" borderId="0" xfId="0" applyNumberFormat="1" applyFont="1" applyFill="1" applyAlignment="1">
      <alignment horizontal="right"/>
    </xf>
    <xf numFmtId="0" fontId="22" fillId="0" borderId="14" xfId="0" applyFont="1" applyBorder="1" applyAlignment="1">
      <alignment vertical="top" wrapText="1"/>
    </xf>
    <xf numFmtId="0" fontId="22" fillId="0" borderId="4" xfId="0" quotePrefix="1" applyFont="1" applyBorder="1" applyAlignment="1">
      <alignment horizontal="left" vertical="top" indent="2"/>
    </xf>
    <xf numFmtId="0" fontId="42" fillId="0" borderId="4" xfId="0" applyFont="1" applyBorder="1" applyAlignment="1">
      <alignment horizontal="left" wrapText="1" indent="2"/>
    </xf>
    <xf numFmtId="0" fontId="43" fillId="0" borderId="4" xfId="0" applyFont="1" applyBorder="1" applyAlignment="1">
      <alignment horizontal="left" wrapText="1" indent="2"/>
    </xf>
    <xf numFmtId="0" fontId="22" fillId="0" borderId="4" xfId="0" applyFont="1" applyBorder="1" applyAlignment="1">
      <alignment horizontal="left" vertical="center" indent="2"/>
    </xf>
    <xf numFmtId="0" fontId="14" fillId="0" borderId="4" xfId="0" applyFont="1" applyBorder="1" applyAlignment="1">
      <alignment horizontal="left" vertical="center" wrapText="1" indent="2"/>
    </xf>
    <xf numFmtId="0" fontId="12" fillId="4" borderId="0" xfId="0" applyFont="1" applyFill="1" applyAlignment="1">
      <alignment horizontal="left" vertical="center" indent="1"/>
    </xf>
    <xf numFmtId="164" fontId="1" fillId="4" borderId="0" xfId="1" applyNumberFormat="1" applyFont="1" applyFill="1" applyAlignment="1" applyProtection="1">
      <alignment vertical="center"/>
      <protection locked="0"/>
    </xf>
    <xf numFmtId="0" fontId="44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6" fillId="2" borderId="0" xfId="0" applyFont="1" applyFill="1" applyAlignment="1">
      <alignment horizontal="left" indent="1"/>
    </xf>
    <xf numFmtId="0" fontId="22" fillId="0" borderId="4" xfId="0" applyFont="1" applyBorder="1" applyAlignment="1">
      <alignment horizontal="left"/>
    </xf>
    <xf numFmtId="0" fontId="45" fillId="0" borderId="15" xfId="0" applyFont="1" applyBorder="1" applyAlignment="1">
      <alignment horizontal="left" vertical="center"/>
    </xf>
    <xf numFmtId="0" fontId="46" fillId="0" borderId="0" xfId="0" applyFont="1"/>
    <xf numFmtId="0" fontId="45" fillId="0" borderId="0" xfId="0" applyFont="1"/>
    <xf numFmtId="16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horizontal="center" wrapText="1"/>
    </xf>
    <xf numFmtId="0" fontId="14" fillId="0" borderId="1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center" wrapText="1"/>
    </xf>
  </cellXfs>
  <cellStyles count="23">
    <cellStyle name="Comma [0]" xfId="3" xr:uid="{6613C406-FBD6-4821-BE3B-556226E7078C}"/>
    <cellStyle name="Comma [0] 2" xfId="4" xr:uid="{54AD6A5C-7F2F-4F09-95A1-8F0F4B351D67}"/>
    <cellStyle name="Comma_ADEM$" xfId="5" xr:uid="{C83617FF-B11C-4C02-8410-7E47485C749F}"/>
    <cellStyle name="Currency [0]" xfId="6" xr:uid="{943CC3B0-9FCD-42E3-82B4-1796AE86BE36}"/>
    <cellStyle name="Currency [0] 2" xfId="7" xr:uid="{8B38DA89-4C70-444D-9009-6930A7A5EA51}"/>
    <cellStyle name="Currency_Akcje1" xfId="8" xr:uid="{67A96D78-6EBF-4A9D-9BE7-5AA83EBD71FB}"/>
    <cellStyle name="Dziesiętny 2" xfId="10" xr:uid="{212A93F5-3742-46DF-927A-6827A81C5E97}"/>
    <cellStyle name="Dziesiętny 3" xfId="9" xr:uid="{D8F74FFC-6132-42EC-ADB9-BB74ED1429FE}"/>
    <cellStyle name="E&amp;Y House" xfId="11" xr:uid="{F85F6771-EF83-4F61-B2AC-804EFEDA5909}"/>
    <cellStyle name="Normal 2" xfId="12" xr:uid="{61CA5494-E035-4EDC-9107-29FF80F46BE0}"/>
    <cellStyle name="Normal_ADEM$" xfId="13" xr:uid="{31096938-AED1-4184-98B9-77813C4E2E2B}"/>
    <cellStyle name="normální_laroux" xfId="14" xr:uid="{AC6AABDC-D04E-4CCE-A49D-45542E180159}"/>
    <cellStyle name="Normalny" xfId="0" builtinId="0"/>
    <cellStyle name="Normalny 2" xfId="15" xr:uid="{9A6E980A-A6BD-4ADF-9A68-4447EF87F1FF}"/>
    <cellStyle name="Normalny 3" xfId="16" xr:uid="{CE7BA2BA-22FA-48ED-AA52-E016569EC2FE}"/>
    <cellStyle name="Normalny 4" xfId="17" xr:uid="{CAF4CC63-436D-4C4B-8DA8-77BD78B67663}"/>
    <cellStyle name="Normalny 5" xfId="2" xr:uid="{E3939ADF-8E98-45A1-91CE-38A0646912DB}"/>
    <cellStyle name="Normalny_Pakiet informacyjny 2.2" xfId="1" xr:uid="{21056073-74C5-423B-8CC4-9557BEB640D9}"/>
    <cellStyle name="Procentowy 2" xfId="19" xr:uid="{94936FFB-F15E-4880-B070-5B34CAA6F407}"/>
    <cellStyle name="Procentowy 3" xfId="20" xr:uid="{E1014957-F1B2-4173-9DEE-939D1D838253}"/>
    <cellStyle name="Procentowy 4" xfId="21" xr:uid="{92897535-5924-4801-977F-D1105910AAAD}"/>
    <cellStyle name="Procentowy 5" xfId="18" xr:uid="{2A8AEE2B-5C63-4016-BB4C-9B90612716AE}"/>
    <cellStyle name="Styl 1" xfId="22" xr:uid="{1F6BAB9F-3A28-4A4B-BEC4-3B8ED652D9D0}"/>
  </cellStyles>
  <dxfs count="0"/>
  <tableStyles count="0" defaultTableStyle="TableStyleMedium2" defaultPivotStyle="PivotStyleLight16"/>
  <colors>
    <mruColors>
      <color rgb="FFFFFFCC"/>
      <color rgb="FFF8C037"/>
      <color rgb="FFFFC000"/>
      <color rgb="FFF8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430357</xdr:colOff>
      <xdr:row>2</xdr:row>
      <xdr:rowOff>176862</xdr:rowOff>
    </xdr:from>
    <xdr:to>
      <xdr:col>10</xdr:col>
      <xdr:colOff>592282</xdr:colOff>
      <xdr:row>8</xdr:row>
      <xdr:rowOff>37761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095D44-6CFC-458B-AE22-ECF6D55C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57" y="557862"/>
          <a:ext cx="4429125" cy="100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472478</xdr:colOff>
      <xdr:row>2</xdr:row>
      <xdr:rowOff>65801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80CCC247-5A00-43C1-B03C-1902E56F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30" y="455084"/>
          <a:ext cx="1849710" cy="422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455543</xdr:colOff>
      <xdr:row>1</xdr:row>
      <xdr:rowOff>22088</xdr:rowOff>
    </xdr:from>
    <xdr:to>
      <xdr:col>8</xdr:col>
      <xdr:colOff>391244</xdr:colOff>
      <xdr:row>3</xdr:row>
      <xdr:rowOff>56727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BB82BC-5FFA-49E8-B91E-FD2526F4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195" y="212588"/>
          <a:ext cx="1851551" cy="420112"/>
        </a:xfrm>
        <a:prstGeom prst="rect">
          <a:avLst/>
        </a:prstGeom>
      </xdr:spPr>
    </xdr:pic>
    <xdr:clientData/>
  </xdr:twoCellAnchor>
  <xdr:twoCellAnchor editAs="oneCell">
    <xdr:from>
      <xdr:col>5</xdr:col>
      <xdr:colOff>356151</xdr:colOff>
      <xdr:row>35</xdr:row>
      <xdr:rowOff>42333</xdr:rowOff>
    </xdr:from>
    <xdr:to>
      <xdr:col>8</xdr:col>
      <xdr:colOff>555104</xdr:colOff>
      <xdr:row>38</xdr:row>
      <xdr:rowOff>19003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043D1-8A88-4D79-BCAD-F02B54B6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884" y="5892800"/>
          <a:ext cx="2187773" cy="468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1</xdr:row>
      <xdr:rowOff>190500</xdr:rowOff>
    </xdr:from>
    <xdr:ext cx="1849710" cy="422413"/>
    <xdr:pic>
      <xdr:nvPicPr>
        <xdr:cNvPr id="3" name="Obraz 2">
          <a:extLst>
            <a:ext uri="{FF2B5EF4-FFF2-40B4-BE49-F238E27FC236}">
              <a16:creationId xmlns:a16="http://schemas.microsoft.com/office/drawing/2014/main" id="{2E279F50-3F1B-42C3-8A9E-9E9DF42D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390525"/>
          <a:ext cx="1849710" cy="422413"/>
        </a:xfrm>
        <a:prstGeom prst="rect">
          <a:avLst/>
        </a:prstGeom>
      </xdr:spPr>
    </xdr:pic>
    <xdr:clientData/>
  </xdr:oneCellAnchor>
  <xdr:oneCellAnchor>
    <xdr:from>
      <xdr:col>3</xdr:col>
      <xdr:colOff>61384</xdr:colOff>
      <xdr:row>29</xdr:row>
      <xdr:rowOff>111124</xdr:rowOff>
    </xdr:from>
    <xdr:ext cx="1849710" cy="422413"/>
    <xdr:pic>
      <xdr:nvPicPr>
        <xdr:cNvPr id="4" name="Obraz 3">
          <a:extLst>
            <a:ext uri="{FF2B5EF4-FFF2-40B4-BE49-F238E27FC236}">
              <a16:creationId xmlns:a16="http://schemas.microsoft.com/office/drawing/2014/main" id="{32FF89B5-F209-4224-841F-EC5689E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5453591"/>
          <a:ext cx="1849710" cy="4224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493182</xdr:colOff>
      <xdr:row>2</xdr:row>
      <xdr:rowOff>118283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629AD025-9900-4A06-9455-05487D66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265" y="520450"/>
          <a:ext cx="1849710" cy="4224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108380</xdr:colOff>
      <xdr:row>1</xdr:row>
      <xdr:rowOff>30845</xdr:rowOff>
    </xdr:from>
    <xdr:to>
      <xdr:col>9</xdr:col>
      <xdr:colOff>514135</xdr:colOff>
      <xdr:row>3</xdr:row>
      <xdr:rowOff>53432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DCEA4F-5DF7-43D4-9775-AD87CE76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580" y="135620"/>
          <a:ext cx="1824981" cy="420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5209-D9A0-451B-9A89-73D4C2A43977}">
  <sheetPr>
    <tabColor theme="1"/>
  </sheetPr>
  <dimension ref="D12:E23"/>
  <sheetViews>
    <sheetView showGridLines="0" tabSelected="1" view="pageBreakPreview" zoomScaleNormal="100" zoomScaleSheetLayoutView="100" workbookViewId="0">
      <selection activeCell="D14" sqref="D14"/>
    </sheetView>
  </sheetViews>
  <sheetFormatPr defaultRowHeight="14.4"/>
  <sheetData>
    <row r="12" spans="4:4" ht="18">
      <c r="D12" s="14" t="s">
        <v>281</v>
      </c>
    </row>
    <row r="13" spans="4:4" ht="18">
      <c r="D13" s="119" t="s">
        <v>282</v>
      </c>
    </row>
    <row r="19" spans="5:5">
      <c r="E19" s="120" t="s">
        <v>149</v>
      </c>
    </row>
    <row r="20" spans="5:5">
      <c r="E20" s="120" t="s">
        <v>148</v>
      </c>
    </row>
    <row r="21" spans="5:5">
      <c r="E21" s="120" t="s">
        <v>150</v>
      </c>
    </row>
    <row r="22" spans="5:5">
      <c r="E22" s="120" t="s">
        <v>151</v>
      </c>
    </row>
    <row r="23" spans="5:5">
      <c r="E23" s="120" t="s">
        <v>159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370-5031-49D2-95B7-090265B6C0C6}">
  <sheetPr>
    <tabColor rgb="FFF8C037"/>
  </sheetPr>
  <dimension ref="A2:I34"/>
  <sheetViews>
    <sheetView showGridLines="0" view="pageBreakPreview" zoomScale="115" zoomScaleNormal="100" zoomScaleSheetLayoutView="115" workbookViewId="0">
      <selection activeCell="F28" sqref="F28"/>
    </sheetView>
  </sheetViews>
  <sheetFormatPr defaultRowHeight="14.4"/>
  <cols>
    <col min="1" max="1" width="1.5546875" customWidth="1"/>
    <col min="2" max="2" width="59.5546875" customWidth="1"/>
    <col min="3" max="3" width="30" customWidth="1"/>
    <col min="4" max="4" width="4.44140625" customWidth="1"/>
    <col min="5" max="6" width="11.5546875" customWidth="1"/>
    <col min="7" max="7" width="2.33203125" customWidth="1"/>
    <col min="8" max="9" width="11.5546875" customWidth="1"/>
    <col min="10" max="10" width="4" customWidth="1"/>
  </cols>
  <sheetData>
    <row r="2" spans="1:9" ht="15.6">
      <c r="B2" s="13" t="s">
        <v>274</v>
      </c>
      <c r="C2" s="10"/>
      <c r="D2" s="10"/>
      <c r="E2" s="2"/>
      <c r="F2" s="2"/>
      <c r="G2" s="2"/>
      <c r="H2" s="2"/>
      <c r="I2" s="3"/>
    </row>
    <row r="3" spans="1:9">
      <c r="B3" s="84" t="s">
        <v>172</v>
      </c>
      <c r="C3" s="10"/>
      <c r="D3" s="10"/>
      <c r="E3" s="2"/>
      <c r="F3" s="2"/>
      <c r="G3" s="2"/>
      <c r="H3" s="2"/>
      <c r="I3" s="3"/>
    </row>
    <row r="4" spans="1:9">
      <c r="A4" s="4"/>
      <c r="B4" s="10"/>
      <c r="C4" s="10"/>
      <c r="D4" s="10"/>
      <c r="E4" s="161"/>
      <c r="F4" s="161"/>
      <c r="G4" s="161"/>
      <c r="H4" s="161"/>
      <c r="I4" s="161"/>
    </row>
    <row r="6" spans="1:9" ht="25.5" customHeight="1">
      <c r="B6" s="160" t="s">
        <v>110</v>
      </c>
      <c r="C6" s="159" t="s">
        <v>160</v>
      </c>
      <c r="D6" s="64"/>
      <c r="E6" s="38" t="s">
        <v>94</v>
      </c>
      <c r="F6" s="126" t="s">
        <v>164</v>
      </c>
      <c r="G6" s="32"/>
      <c r="H6" s="38" t="s">
        <v>94</v>
      </c>
      <c r="I6" s="126" t="s">
        <v>165</v>
      </c>
    </row>
    <row r="7" spans="1:9" ht="14.25" customHeight="1">
      <c r="B7" s="160"/>
      <c r="C7" s="159"/>
      <c r="D7" s="64"/>
      <c r="E7" s="124" t="s">
        <v>283</v>
      </c>
      <c r="F7" s="124" t="s">
        <v>275</v>
      </c>
      <c r="G7" s="34"/>
      <c r="H7" s="124" t="str">
        <f>$E$7</f>
        <v>FY 2026</v>
      </c>
      <c r="I7" s="124" t="s">
        <v>275</v>
      </c>
    </row>
    <row r="8" spans="1:9" ht="6.75" customHeight="1">
      <c r="B8" s="116"/>
      <c r="C8" s="64"/>
      <c r="D8" s="64"/>
      <c r="E8" s="123"/>
      <c r="F8" s="123"/>
      <c r="G8" s="118"/>
      <c r="H8" s="117"/>
      <c r="I8" s="117"/>
    </row>
    <row r="9" spans="1:9" ht="15" customHeight="1">
      <c r="B9" s="41" t="s">
        <v>32</v>
      </c>
      <c r="C9" s="23" t="s">
        <v>95</v>
      </c>
      <c r="D9" s="23"/>
      <c r="E9" s="42">
        <v>378749</v>
      </c>
      <c r="F9" s="42">
        <v>352535</v>
      </c>
      <c r="G9" s="43"/>
      <c r="H9" s="42">
        <v>89287</v>
      </c>
      <c r="I9" s="42">
        <v>84242</v>
      </c>
    </row>
    <row r="10" spans="1:9" ht="15" customHeight="1">
      <c r="B10" s="41" t="s">
        <v>250</v>
      </c>
      <c r="C10" s="23" t="s">
        <v>259</v>
      </c>
      <c r="D10" s="23"/>
      <c r="E10" s="42">
        <v>315</v>
      </c>
      <c r="F10" s="42">
        <v>3961</v>
      </c>
      <c r="G10" s="43"/>
      <c r="H10" s="42">
        <v>74</v>
      </c>
      <c r="I10" s="42">
        <v>947</v>
      </c>
    </row>
    <row r="11" spans="1:9">
      <c r="B11" s="85" t="s">
        <v>251</v>
      </c>
      <c r="C11" s="86" t="s">
        <v>263</v>
      </c>
      <c r="D11" s="86"/>
      <c r="E11" s="87">
        <v>-8097</v>
      </c>
      <c r="F11" s="87">
        <v>4568</v>
      </c>
      <c r="G11" s="88"/>
      <c r="H11" s="87">
        <v>-1909</v>
      </c>
      <c r="I11" s="87">
        <v>1092</v>
      </c>
    </row>
    <row r="12" spans="1:9" ht="15.6">
      <c r="B12" s="16" t="s">
        <v>252</v>
      </c>
      <c r="C12" s="68" t="s">
        <v>260</v>
      </c>
      <c r="D12" s="68"/>
      <c r="E12" s="21">
        <v>-6807</v>
      </c>
      <c r="F12" s="21">
        <v>3660</v>
      </c>
      <c r="G12" s="17"/>
      <c r="H12" s="21">
        <v>-1605</v>
      </c>
      <c r="I12" s="21">
        <v>875</v>
      </c>
    </row>
    <row r="13" spans="1:9" s="9" customFormat="1" ht="13.5" customHeight="1">
      <c r="B13" s="25" t="s">
        <v>253</v>
      </c>
      <c r="C13" s="26" t="s">
        <v>261</v>
      </c>
      <c r="D13" s="26"/>
      <c r="E13" s="112">
        <v>-0.36</v>
      </c>
      <c r="F13" s="112">
        <v>0.19</v>
      </c>
      <c r="G13" s="112"/>
      <c r="H13" s="112">
        <v>-0.08</v>
      </c>
      <c r="I13" s="112">
        <v>0.05</v>
      </c>
    </row>
    <row r="14" spans="1:9" s="9" customFormat="1" ht="15" customHeight="1">
      <c r="B14" s="25" t="s">
        <v>254</v>
      </c>
      <c r="C14" s="26" t="s">
        <v>262</v>
      </c>
      <c r="D14" s="26"/>
      <c r="E14" s="112">
        <v>-0.36</v>
      </c>
      <c r="F14" s="112">
        <v>0.19</v>
      </c>
      <c r="G14" s="112"/>
      <c r="H14" s="112">
        <v>-0.08</v>
      </c>
      <c r="I14" s="112">
        <v>0.05</v>
      </c>
    </row>
    <row r="15" spans="1:9" s="9" customFormat="1" ht="13.8">
      <c r="B15" s="91" t="s">
        <v>111</v>
      </c>
      <c r="C15" s="92" t="s">
        <v>113</v>
      </c>
      <c r="D15" s="92"/>
      <c r="E15" s="89" t="s">
        <v>112</v>
      </c>
      <c r="F15" s="89" t="s">
        <v>112</v>
      </c>
      <c r="G15" s="89"/>
      <c r="H15" s="90">
        <v>0</v>
      </c>
      <c r="I15" s="90">
        <v>4.2372000000000005</v>
      </c>
    </row>
    <row r="16" spans="1:9" ht="8.25" customHeight="1"/>
    <row r="17" spans="2:9" ht="26.25" customHeight="1">
      <c r="B17" s="159" t="s">
        <v>139</v>
      </c>
      <c r="C17" s="162" t="s">
        <v>145</v>
      </c>
      <c r="D17" s="64"/>
      <c r="E17" s="38" t="s">
        <v>94</v>
      </c>
      <c r="F17" s="126" t="s">
        <v>164</v>
      </c>
      <c r="G17" s="126"/>
      <c r="H17" s="100" t="s">
        <v>94</v>
      </c>
      <c r="I17" s="126" t="s">
        <v>165</v>
      </c>
    </row>
    <row r="18" spans="2:9" ht="15" customHeight="1">
      <c r="B18" s="159"/>
      <c r="C18" s="162"/>
      <c r="D18" s="64"/>
      <c r="E18" s="124" t="s">
        <v>283</v>
      </c>
      <c r="F18" s="124" t="s">
        <v>275</v>
      </c>
      <c r="G18" s="34"/>
      <c r="H18" s="124" t="str">
        <f>$E$7</f>
        <v>FY 2026</v>
      </c>
      <c r="I18" s="124" t="s">
        <v>275</v>
      </c>
    </row>
    <row r="19" spans="2:9" ht="6.75" customHeight="1">
      <c r="B19" s="116"/>
      <c r="C19" s="64"/>
      <c r="D19" s="64"/>
      <c r="E19" s="117"/>
      <c r="F19" s="117"/>
      <c r="G19" s="118"/>
      <c r="H19" s="117"/>
      <c r="I19" s="117"/>
    </row>
    <row r="20" spans="2:9" ht="17.399999999999999" customHeight="1">
      <c r="B20" s="41" t="s">
        <v>69</v>
      </c>
      <c r="C20" s="23" t="s">
        <v>161</v>
      </c>
      <c r="D20" s="23"/>
      <c r="E20" s="42">
        <v>-17392</v>
      </c>
      <c r="F20" s="42">
        <v>-82064</v>
      </c>
      <c r="G20" s="43"/>
      <c r="H20" s="42">
        <v>-4100</v>
      </c>
      <c r="I20" s="42">
        <v>-19610</v>
      </c>
    </row>
    <row r="21" spans="2:9" ht="15" customHeight="1">
      <c r="B21" s="41" t="s">
        <v>78</v>
      </c>
      <c r="C21" s="23" t="s">
        <v>162</v>
      </c>
      <c r="D21" s="23"/>
      <c r="E21" s="42">
        <v>-2327</v>
      </c>
      <c r="F21" s="42">
        <v>-2725</v>
      </c>
      <c r="G21" s="43"/>
      <c r="H21" s="42">
        <v>-549</v>
      </c>
      <c r="I21" s="42">
        <v>-651</v>
      </c>
    </row>
    <row r="22" spans="2:9">
      <c r="B22" s="85" t="s">
        <v>88</v>
      </c>
      <c r="C22" s="86" t="s">
        <v>142</v>
      </c>
      <c r="D22" s="86"/>
      <c r="E22" s="87">
        <v>-25145</v>
      </c>
      <c r="F22" s="87">
        <v>62474</v>
      </c>
      <c r="G22" s="88"/>
      <c r="H22" s="87">
        <v>-5928</v>
      </c>
      <c r="I22" s="87">
        <v>14929</v>
      </c>
    </row>
    <row r="23" spans="2:9" ht="15.6">
      <c r="B23" s="16" t="s">
        <v>89</v>
      </c>
      <c r="C23" s="68" t="s">
        <v>163</v>
      </c>
      <c r="D23" s="68"/>
      <c r="E23" s="21">
        <v>-44864</v>
      </c>
      <c r="F23" s="21">
        <v>-22315</v>
      </c>
      <c r="G23" s="17"/>
      <c r="H23" s="21">
        <v>-10577</v>
      </c>
      <c r="I23" s="21">
        <v>-5332</v>
      </c>
    </row>
    <row r="24" spans="2:9" s="9" customFormat="1" ht="13.8">
      <c r="B24" s="91" t="s">
        <v>111</v>
      </c>
      <c r="C24" s="92" t="s">
        <v>113</v>
      </c>
      <c r="D24" s="92"/>
      <c r="E24" s="89" t="s">
        <v>112</v>
      </c>
      <c r="F24" s="89" t="s">
        <v>112</v>
      </c>
      <c r="G24" s="89"/>
      <c r="H24" s="90">
        <f>$H$15</f>
        <v>0</v>
      </c>
      <c r="I24" s="90">
        <f>$I$15</f>
        <v>4.2372000000000005</v>
      </c>
    </row>
    <row r="25" spans="2:9" ht="12" customHeight="1"/>
    <row r="26" spans="2:9" ht="23.25" customHeight="1">
      <c r="B26" s="159" t="s">
        <v>143</v>
      </c>
      <c r="C26" s="160" t="s">
        <v>144</v>
      </c>
      <c r="D26" s="64"/>
      <c r="E26" s="38" t="s">
        <v>94</v>
      </c>
      <c r="F26" s="126" t="s">
        <v>164</v>
      </c>
      <c r="G26" s="126"/>
      <c r="H26" s="100" t="s">
        <v>94</v>
      </c>
      <c r="I26" s="126" t="s">
        <v>165</v>
      </c>
    </row>
    <row r="27" spans="2:9" ht="14.25" customHeight="1">
      <c r="B27" s="159"/>
      <c r="C27" s="160"/>
      <c r="D27" s="64"/>
      <c r="E27" s="124" t="s">
        <v>283</v>
      </c>
      <c r="F27" s="124" t="s">
        <v>275</v>
      </c>
      <c r="G27" s="34"/>
      <c r="H27" s="124" t="str">
        <f>$E$7</f>
        <v>FY 2026</v>
      </c>
      <c r="I27" s="124" t="s">
        <v>275</v>
      </c>
    </row>
    <row r="28" spans="2:9" ht="4.5" customHeight="1">
      <c r="B28" s="116"/>
      <c r="C28" s="64"/>
      <c r="D28" s="64"/>
      <c r="E28" s="117"/>
      <c r="F28" s="117"/>
      <c r="G28" s="118"/>
      <c r="H28" s="117"/>
      <c r="I28" s="117"/>
    </row>
    <row r="29" spans="2:9">
      <c r="B29" s="41" t="s">
        <v>0</v>
      </c>
      <c r="C29" s="23" t="s">
        <v>114</v>
      </c>
      <c r="D29" s="23"/>
      <c r="E29" s="42">
        <v>851755</v>
      </c>
      <c r="F29" s="42">
        <v>922568</v>
      </c>
      <c r="G29" s="43"/>
      <c r="H29" s="42">
        <v>198572</v>
      </c>
      <c r="I29" s="42">
        <f>F29/$I$33</f>
        <v>218271.4647360825</v>
      </c>
    </row>
    <row r="30" spans="2:9">
      <c r="B30" s="41" t="s">
        <v>22</v>
      </c>
      <c r="C30" s="23" t="s">
        <v>134</v>
      </c>
      <c r="D30" s="23"/>
      <c r="E30" s="42">
        <v>122599</v>
      </c>
      <c r="F30" s="42">
        <v>134231</v>
      </c>
      <c r="G30" s="43"/>
      <c r="H30" s="42">
        <v>28582</v>
      </c>
      <c r="I30" s="42">
        <f t="shared" ref="I30:I32" si="0">F30/$I$33</f>
        <v>31757.872571982869</v>
      </c>
    </row>
    <row r="31" spans="2:9">
      <c r="B31" s="41" t="s">
        <v>27</v>
      </c>
      <c r="C31" s="23" t="s">
        <v>131</v>
      </c>
      <c r="D31" s="23"/>
      <c r="E31" s="42">
        <v>502783</v>
      </c>
      <c r="F31" s="42">
        <v>561170</v>
      </c>
      <c r="G31" s="43"/>
      <c r="H31" s="42">
        <v>117215</v>
      </c>
      <c r="I31" s="42">
        <f t="shared" si="0"/>
        <v>132767.88037949227</v>
      </c>
    </row>
    <row r="32" spans="2:9">
      <c r="B32" s="41" t="s">
        <v>16</v>
      </c>
      <c r="C32" s="23" t="s">
        <v>135</v>
      </c>
      <c r="D32" s="23"/>
      <c r="E32" s="42">
        <v>226373</v>
      </c>
      <c r="F32" s="42">
        <v>227167</v>
      </c>
      <c r="G32" s="43"/>
      <c r="H32" s="42">
        <v>52775</v>
      </c>
      <c r="I32" s="42">
        <f t="shared" si="0"/>
        <v>53745.711784607374</v>
      </c>
    </row>
    <row r="33" spans="2:9">
      <c r="B33" s="91" t="s">
        <v>146</v>
      </c>
      <c r="C33" s="92" t="s">
        <v>147</v>
      </c>
      <c r="D33" s="92"/>
      <c r="E33" s="89" t="s">
        <v>112</v>
      </c>
      <c r="F33" s="89" t="s">
        <v>112</v>
      </c>
      <c r="G33" s="89"/>
      <c r="H33" s="142">
        <v>4.2893999999999997</v>
      </c>
      <c r="I33" s="142">
        <v>4.2267000000000001</v>
      </c>
    </row>
    <row r="34" spans="2:9" ht="15" thickBot="1">
      <c r="B34" s="155"/>
    </row>
  </sheetData>
  <mergeCells count="7">
    <mergeCell ref="B26:B27"/>
    <mergeCell ref="C26:C27"/>
    <mergeCell ref="E4:I4"/>
    <mergeCell ref="B6:B7"/>
    <mergeCell ref="C6:C7"/>
    <mergeCell ref="B17:B18"/>
    <mergeCell ref="C17:C18"/>
  </mergeCells>
  <pageMargins left="0.7" right="0.7" top="0.75" bottom="0.75" header="0.3" footer="0.3"/>
  <pageSetup paperSize="9" scale="88" orientation="landscape" horizontalDpi="4294967293" verticalDpi="4294967293" r:id="rId1"/>
  <ignoredErrors>
    <ignoredError sqref="G14 E28:I28 G27:H27 G29 E16:I17 E15:G15 E33:G33 E19:I19 G18:H18 G9 G10 G11 G12 G13 E24:I26 G20 G21 G22 G23 G30 G31 G32 I29 I30 I31 I3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86F4-9773-48C6-8E20-F8140AF3F283}">
  <sheetPr>
    <tabColor rgb="FFF8C037"/>
  </sheetPr>
  <dimension ref="A2:I113"/>
  <sheetViews>
    <sheetView showGridLines="0" view="pageBreakPreview" zoomScale="115" zoomScaleNormal="90" zoomScaleSheetLayoutView="115" workbookViewId="0">
      <selection activeCell="B1" sqref="B1"/>
    </sheetView>
  </sheetViews>
  <sheetFormatPr defaultRowHeight="14.4"/>
  <cols>
    <col min="1" max="1" width="1" customWidth="1"/>
    <col min="2" max="2" width="39.6640625" customWidth="1"/>
    <col min="3" max="3" width="27.44140625" customWidth="1"/>
    <col min="4" max="4" width="9.6640625" customWidth="1"/>
    <col min="5" max="5" width="10.33203125" customWidth="1"/>
    <col min="6" max="6" width="10.5546875" customWidth="1"/>
    <col min="7" max="7" width="10.88671875" customWidth="1"/>
    <col min="8" max="8" width="7.44140625" customWidth="1"/>
    <col min="9" max="9" width="9.88671875" customWidth="1"/>
    <col min="10" max="10" width="3.33203125" customWidth="1"/>
  </cols>
  <sheetData>
    <row r="2" spans="1:9" ht="15.6">
      <c r="B2" s="13" t="s">
        <v>296</v>
      </c>
      <c r="C2" s="10"/>
      <c r="D2" s="2"/>
      <c r="E2" s="2"/>
      <c r="F2" s="2"/>
      <c r="G2" s="2"/>
      <c r="H2" s="3"/>
      <c r="I2" s="3"/>
    </row>
    <row r="3" spans="1:9">
      <c r="B3" s="24" t="s">
        <v>297</v>
      </c>
      <c r="C3" s="10"/>
      <c r="D3" s="2"/>
      <c r="E3" s="2"/>
      <c r="F3" s="2"/>
      <c r="G3" s="2"/>
      <c r="H3" s="3"/>
      <c r="I3" s="3"/>
    </row>
    <row r="4" spans="1:9">
      <c r="A4" s="4"/>
      <c r="B4" s="10"/>
      <c r="C4" s="10"/>
      <c r="D4" s="10"/>
      <c r="E4" s="10"/>
      <c r="F4" s="161"/>
      <c r="G4" s="161"/>
      <c r="H4" s="161"/>
      <c r="I4" s="38"/>
    </row>
    <row r="5" spans="1:9" ht="8.25" customHeight="1">
      <c r="C5" s="4"/>
      <c r="D5" s="4"/>
      <c r="E5" s="4"/>
      <c r="F5" s="161"/>
      <c r="G5" s="161"/>
      <c r="H5" s="161"/>
      <c r="I5" s="38"/>
    </row>
    <row r="6" spans="1:9" s="1" customFormat="1" ht="28.5" customHeight="1">
      <c r="B6" s="164" t="s">
        <v>31</v>
      </c>
      <c r="C6" s="18" t="s">
        <v>106</v>
      </c>
      <c r="D6" s="31"/>
      <c r="E6" s="31"/>
      <c r="F6" s="38" t="s">
        <v>94</v>
      </c>
      <c r="G6" s="126" t="s">
        <v>164</v>
      </c>
      <c r="H6" s="32"/>
      <c r="I6" s="38"/>
    </row>
    <row r="7" spans="1:9" s="1" customFormat="1" ht="15.6">
      <c r="B7" s="164"/>
      <c r="C7" s="18"/>
      <c r="D7" s="31"/>
      <c r="E7" s="31"/>
      <c r="F7" s="33" t="str">
        <f>SF!$E$7</f>
        <v>FY 2026</v>
      </c>
      <c r="G7" s="33" t="s">
        <v>295</v>
      </c>
      <c r="H7" s="32"/>
      <c r="I7" s="38"/>
    </row>
    <row r="8" spans="1:9" s="9" customFormat="1">
      <c r="B8" s="41" t="s">
        <v>32</v>
      </c>
      <c r="C8" s="23" t="s">
        <v>95</v>
      </c>
      <c r="D8" s="43"/>
      <c r="E8" s="43"/>
      <c r="F8" s="42">
        <v>378749</v>
      </c>
      <c r="G8" s="42">
        <v>352535</v>
      </c>
      <c r="H8" s="32"/>
      <c r="I8" s="38"/>
    </row>
    <row r="9" spans="1:9" s="27" customFormat="1" ht="13.8">
      <c r="B9" s="50" t="s">
        <v>33</v>
      </c>
      <c r="C9" s="51" t="s">
        <v>96</v>
      </c>
      <c r="D9" s="28"/>
      <c r="E9" s="28"/>
      <c r="F9" s="28">
        <v>17337</v>
      </c>
      <c r="G9" s="28">
        <v>15252</v>
      </c>
      <c r="H9" s="32"/>
      <c r="I9" s="38"/>
    </row>
    <row r="10" spans="1:9" s="27" customFormat="1" ht="13.8">
      <c r="B10" s="54" t="s">
        <v>34</v>
      </c>
      <c r="C10" s="55" t="s">
        <v>166</v>
      </c>
      <c r="D10" s="30"/>
      <c r="E10" s="30"/>
      <c r="F10" s="30">
        <v>361412</v>
      </c>
      <c r="G10" s="30">
        <v>337283</v>
      </c>
      <c r="H10" s="32"/>
      <c r="I10" s="38"/>
    </row>
    <row r="11" spans="1:9" s="27" customFormat="1" ht="7.5" customHeight="1">
      <c r="B11" s="56"/>
      <c r="C11" s="56"/>
      <c r="D11" s="12"/>
      <c r="E11" s="12"/>
      <c r="F11" s="12"/>
      <c r="G11" s="12"/>
      <c r="H11" s="32"/>
      <c r="I11" s="38"/>
    </row>
    <row r="12" spans="1:9" s="9" customFormat="1">
      <c r="B12" s="44" t="s">
        <v>35</v>
      </c>
      <c r="C12" s="22" t="s">
        <v>97</v>
      </c>
      <c r="D12" s="46"/>
      <c r="E12" s="46"/>
      <c r="F12" s="45">
        <v>374662</v>
      </c>
      <c r="G12" s="45">
        <v>346661</v>
      </c>
      <c r="H12" s="32"/>
      <c r="I12" s="38"/>
    </row>
    <row r="13" spans="1:9" s="9" customFormat="1" ht="13.8">
      <c r="B13" s="49" t="s">
        <v>36</v>
      </c>
      <c r="C13" s="53" t="s">
        <v>167</v>
      </c>
      <c r="D13" s="47"/>
      <c r="E13" s="47"/>
      <c r="F13" s="47">
        <v>6238</v>
      </c>
      <c r="G13" s="47">
        <v>5954</v>
      </c>
      <c r="H13" s="32"/>
      <c r="I13" s="38"/>
    </row>
    <row r="14" spans="1:9" s="9" customFormat="1" ht="13.8">
      <c r="B14" s="54" t="s">
        <v>37</v>
      </c>
      <c r="C14" s="53" t="s">
        <v>168</v>
      </c>
      <c r="D14" s="48"/>
      <c r="E14" s="48"/>
      <c r="F14" s="48">
        <v>3743</v>
      </c>
      <c r="G14" s="48">
        <v>2634</v>
      </c>
      <c r="H14" s="32"/>
      <c r="I14" s="38"/>
    </row>
    <row r="15" spans="1:9" s="9" customFormat="1" ht="13.8">
      <c r="B15" s="52" t="s">
        <v>38</v>
      </c>
      <c r="C15" s="53" t="s">
        <v>169</v>
      </c>
      <c r="D15" s="29"/>
      <c r="E15" s="29"/>
      <c r="F15" s="29">
        <v>50537</v>
      </c>
      <c r="G15" s="29">
        <v>46232</v>
      </c>
      <c r="H15" s="32"/>
      <c r="I15" s="38"/>
    </row>
    <row r="16" spans="1:9" s="9" customFormat="1" ht="13.8">
      <c r="B16" s="54" t="s">
        <v>39</v>
      </c>
      <c r="C16" s="53" t="s">
        <v>98</v>
      </c>
      <c r="D16" s="48"/>
      <c r="E16" s="48"/>
      <c r="F16" s="48">
        <v>460</v>
      </c>
      <c r="G16" s="48">
        <v>460</v>
      </c>
      <c r="H16" s="32"/>
      <c r="I16" s="38"/>
    </row>
    <row r="17" spans="2:9" s="9" customFormat="1" ht="13.8">
      <c r="B17" s="58" t="s">
        <v>40</v>
      </c>
      <c r="C17" s="53" t="s">
        <v>99</v>
      </c>
      <c r="D17" s="59"/>
      <c r="E17" s="59"/>
      <c r="F17" s="59">
        <v>25657</v>
      </c>
      <c r="G17" s="59">
        <v>23939</v>
      </c>
      <c r="H17" s="32"/>
      <c r="I17" s="38"/>
    </row>
    <row r="18" spans="2:9" s="9" customFormat="1" ht="13.8">
      <c r="B18" s="52" t="s">
        <v>41</v>
      </c>
      <c r="C18" s="53" t="s">
        <v>170</v>
      </c>
      <c r="D18" s="29"/>
      <c r="E18" s="29"/>
      <c r="F18" s="29">
        <v>60514</v>
      </c>
      <c r="G18" s="29">
        <v>54427</v>
      </c>
      <c r="H18" s="32"/>
      <c r="I18" s="38"/>
    </row>
    <row r="19" spans="2:9" s="9" customFormat="1" thickBot="1">
      <c r="B19" s="57" t="s">
        <v>42</v>
      </c>
      <c r="C19" s="53" t="s">
        <v>100</v>
      </c>
      <c r="D19" s="39"/>
      <c r="E19" s="39"/>
      <c r="F19" s="39">
        <v>227514</v>
      </c>
      <c r="G19" s="39">
        <v>213015</v>
      </c>
      <c r="H19" s="32"/>
      <c r="I19" s="38"/>
    </row>
    <row r="20" spans="2:9" ht="15" thickTop="1">
      <c r="B20" s="60" t="s">
        <v>255</v>
      </c>
      <c r="C20" s="66" t="s">
        <v>264</v>
      </c>
      <c r="D20" s="62"/>
      <c r="E20" s="62"/>
      <c r="F20" s="61">
        <v>4087</v>
      </c>
      <c r="G20" s="61">
        <v>5874</v>
      </c>
      <c r="H20" s="32"/>
      <c r="I20" s="63"/>
    </row>
    <row r="21" spans="2:9" s="9" customFormat="1" ht="7.5" customHeight="1">
      <c r="B21" s="35"/>
      <c r="C21" s="35"/>
      <c r="D21" s="36"/>
      <c r="E21" s="36"/>
      <c r="F21" s="36"/>
      <c r="G21" s="36"/>
      <c r="H21" s="32"/>
      <c r="I21" s="38"/>
    </row>
    <row r="22" spans="2:9" s="9" customFormat="1" ht="13.8">
      <c r="B22" s="52" t="s">
        <v>43</v>
      </c>
      <c r="C22" s="78" t="s">
        <v>101</v>
      </c>
      <c r="D22" s="29"/>
      <c r="E22" s="29"/>
      <c r="F22" s="29">
        <v>797</v>
      </c>
      <c r="G22" s="29">
        <v>485</v>
      </c>
      <c r="H22" s="32"/>
      <c r="I22" s="38"/>
    </row>
    <row r="23" spans="2:9" s="9" customFormat="1" ht="13.8">
      <c r="B23" s="52" t="s">
        <v>44</v>
      </c>
      <c r="C23" s="53" t="s">
        <v>103</v>
      </c>
      <c r="D23" s="29"/>
      <c r="E23" s="29"/>
      <c r="F23" s="29">
        <v>4569</v>
      </c>
      <c r="G23" s="29">
        <v>2398</v>
      </c>
      <c r="H23" s="32"/>
      <c r="I23" s="38"/>
    </row>
    <row r="24" spans="2:9">
      <c r="B24" s="44" t="s">
        <v>250</v>
      </c>
      <c r="C24" s="22" t="s">
        <v>259</v>
      </c>
      <c r="D24" s="46"/>
      <c r="E24" s="46"/>
      <c r="F24" s="45">
        <v>315</v>
      </c>
      <c r="G24" s="45">
        <v>3961</v>
      </c>
      <c r="H24" s="32"/>
      <c r="I24" s="63"/>
    </row>
    <row r="25" spans="2:9" s="9" customFormat="1" ht="7.5" customHeight="1">
      <c r="B25" s="35"/>
      <c r="C25" s="67"/>
      <c r="D25" s="36"/>
      <c r="E25" s="36"/>
      <c r="F25" s="36"/>
      <c r="G25" s="36"/>
      <c r="H25" s="32"/>
      <c r="I25" s="38"/>
    </row>
    <row r="26" spans="2:9" s="9" customFormat="1" ht="13.8">
      <c r="B26" s="52" t="s">
        <v>45</v>
      </c>
      <c r="C26" s="53" t="s">
        <v>102</v>
      </c>
      <c r="D26" s="29"/>
      <c r="E26" s="29"/>
      <c r="F26" s="29">
        <v>56</v>
      </c>
      <c r="G26" s="29">
        <v>4817</v>
      </c>
      <c r="H26" s="32"/>
      <c r="I26" s="38"/>
    </row>
    <row r="27" spans="2:9" s="9" customFormat="1" ht="13.8">
      <c r="B27" s="52" t="s">
        <v>46</v>
      </c>
      <c r="C27" s="53" t="s">
        <v>171</v>
      </c>
      <c r="D27" s="29"/>
      <c r="E27" s="29"/>
      <c r="F27" s="29">
        <v>8469</v>
      </c>
      <c r="G27" s="29">
        <v>4210</v>
      </c>
      <c r="H27" s="32"/>
      <c r="I27" s="38"/>
    </row>
    <row r="28" spans="2:9">
      <c r="B28" s="44" t="s">
        <v>251</v>
      </c>
      <c r="C28" s="22" t="s">
        <v>263</v>
      </c>
      <c r="D28" s="46"/>
      <c r="E28" s="46"/>
      <c r="F28" s="45">
        <v>-8097</v>
      </c>
      <c r="G28" s="45">
        <v>4568</v>
      </c>
      <c r="H28" s="32"/>
      <c r="I28" s="63"/>
    </row>
    <row r="29" spans="2:9" s="9" customFormat="1" ht="7.5" customHeight="1">
      <c r="B29" s="35"/>
      <c r="C29" s="67"/>
      <c r="D29" s="36"/>
      <c r="E29" s="36"/>
      <c r="F29" s="36"/>
      <c r="G29" s="36"/>
      <c r="H29" s="32"/>
      <c r="I29" s="38"/>
    </row>
    <row r="30" spans="2:9" s="9" customFormat="1" ht="13.8">
      <c r="B30" s="57" t="s">
        <v>47</v>
      </c>
      <c r="C30" s="65" t="s">
        <v>104</v>
      </c>
      <c r="D30" s="39"/>
      <c r="E30" s="39"/>
      <c r="F30" s="39">
        <v>-1290</v>
      </c>
      <c r="G30" s="39">
        <v>908</v>
      </c>
      <c r="H30" s="32"/>
      <c r="I30" s="38"/>
    </row>
    <row r="31" spans="2:9" s="9" customFormat="1" ht="5.25" customHeight="1">
      <c r="B31" s="57"/>
      <c r="C31" s="65"/>
      <c r="D31" s="39"/>
      <c r="E31" s="39"/>
      <c r="F31" s="39"/>
      <c r="G31" s="39"/>
      <c r="H31" s="32"/>
      <c r="I31" s="38"/>
    </row>
    <row r="32" spans="2:9" s="1" customFormat="1" ht="15.75" customHeight="1">
      <c r="B32" s="16" t="s">
        <v>252</v>
      </c>
      <c r="C32" s="68" t="s">
        <v>260</v>
      </c>
      <c r="D32" s="17"/>
      <c r="E32" s="17"/>
      <c r="F32" s="21">
        <f>F8-F12+F22-F23+F26-F27-F30</f>
        <v>-6808</v>
      </c>
      <c r="G32" s="21">
        <f>G8-G12+G22-G23+G26-G27-G30</f>
        <v>3660</v>
      </c>
      <c r="H32" s="32"/>
      <c r="I32" s="20"/>
    </row>
    <row r="33" spans="2:9" s="9" customFormat="1" ht="7.5" customHeight="1">
      <c r="B33" s="35"/>
      <c r="C33" s="35"/>
      <c r="D33" s="36"/>
      <c r="E33" s="36"/>
      <c r="F33" s="36"/>
      <c r="G33" s="37"/>
      <c r="H33" s="32"/>
      <c r="I33" s="38"/>
    </row>
    <row r="34" spans="2:9" s="9" customFormat="1" ht="15.6">
      <c r="B34" s="156"/>
      <c r="C34" s="18"/>
      <c r="D34" s="31"/>
      <c r="E34" s="31"/>
      <c r="F34" s="31"/>
      <c r="G34" s="31"/>
      <c r="H34" s="32"/>
      <c r="I34" s="38"/>
    </row>
    <row r="35" spans="2:9" s="9" customFormat="1" ht="7.5" customHeight="1">
      <c r="B35" s="18"/>
      <c r="C35" s="18"/>
      <c r="D35" s="31"/>
      <c r="E35" s="31"/>
      <c r="F35" s="31"/>
      <c r="G35" s="31"/>
      <c r="H35" s="32"/>
      <c r="I35" s="38"/>
    </row>
    <row r="36" spans="2:9" s="1" customFormat="1" ht="8.25" customHeight="1">
      <c r="B36" s="19"/>
      <c r="C36" s="18"/>
      <c r="D36" s="18"/>
      <c r="E36" s="18"/>
      <c r="F36" s="18"/>
      <c r="G36" s="18"/>
      <c r="H36" s="18"/>
      <c r="I36" s="38"/>
    </row>
    <row r="37" spans="2:9" ht="15.6">
      <c r="B37" s="13" t="s">
        <v>269</v>
      </c>
      <c r="C37" s="10"/>
      <c r="D37" s="2"/>
      <c r="E37" s="2"/>
      <c r="F37" s="2"/>
      <c r="G37" s="2"/>
      <c r="H37" s="3"/>
      <c r="I37" s="3"/>
    </row>
    <row r="38" spans="2:9">
      <c r="B38" s="24" t="s">
        <v>270</v>
      </c>
      <c r="C38" s="10"/>
      <c r="D38" s="2"/>
      <c r="E38" s="2"/>
      <c r="F38" s="2"/>
      <c r="G38" s="2"/>
      <c r="H38" s="3"/>
      <c r="I38" s="3"/>
    </row>
    <row r="39" spans="2:9" ht="15.6">
      <c r="B39" s="15"/>
      <c r="C39" s="10"/>
      <c r="D39" s="2"/>
      <c r="E39" s="2"/>
      <c r="F39" s="2"/>
      <c r="G39" s="2"/>
      <c r="H39" s="3"/>
      <c r="I39" s="3"/>
    </row>
    <row r="40" spans="2:9" ht="15.6">
      <c r="B40" s="165" t="s">
        <v>31</v>
      </c>
      <c r="C40" s="18" t="s">
        <v>106</v>
      </c>
      <c r="D40" s="32"/>
      <c r="E40" s="31"/>
      <c r="F40" s="38" t="s">
        <v>94</v>
      </c>
      <c r="G40" s="125" t="s">
        <v>93</v>
      </c>
      <c r="H40" s="32"/>
      <c r="I40" s="40"/>
    </row>
    <row r="41" spans="2:9" ht="15" customHeight="1">
      <c r="B41" s="165"/>
      <c r="C41" s="18"/>
      <c r="D41" s="32"/>
      <c r="E41" s="31"/>
      <c r="F41" s="33" t="str">
        <f>SF!$E$7</f>
        <v>FY 2026</v>
      </c>
      <c r="G41" s="124" t="str">
        <f>SF!$F$7</f>
        <v>FY 2025</v>
      </c>
      <c r="H41" s="32"/>
      <c r="I41" s="40"/>
    </row>
    <row r="42" spans="2:9">
      <c r="B42" s="44" t="s">
        <v>107</v>
      </c>
      <c r="C42" s="44"/>
      <c r="D42" s="44"/>
      <c r="E42" s="44"/>
      <c r="F42" s="44"/>
      <c r="G42" s="44"/>
      <c r="H42" s="32"/>
      <c r="I42" s="40"/>
    </row>
    <row r="43" spans="2:9" s="9" customFormat="1" ht="13.8">
      <c r="B43" s="52" t="s">
        <v>253</v>
      </c>
      <c r="C43" s="77" t="s">
        <v>261</v>
      </c>
      <c r="D43" s="71"/>
      <c r="E43" s="71"/>
      <c r="F43" s="140">
        <f>SF!E13</f>
        <v>-0.36</v>
      </c>
      <c r="G43" s="140">
        <f>SF!F13</f>
        <v>0.19</v>
      </c>
      <c r="H43" s="32"/>
      <c r="I43" s="38"/>
    </row>
    <row r="44" spans="2:9" s="9" customFormat="1" ht="13.8">
      <c r="B44" s="52" t="s">
        <v>254</v>
      </c>
      <c r="C44" s="77" t="s">
        <v>262</v>
      </c>
      <c r="D44" s="71"/>
      <c r="E44" s="71"/>
      <c r="F44" s="140">
        <f>SF!E14</f>
        <v>-0.36</v>
      </c>
      <c r="G44" s="140">
        <f>SF!F14</f>
        <v>0.19</v>
      </c>
      <c r="H44" s="32"/>
      <c r="I44" s="38"/>
    </row>
    <row r="45" spans="2:9">
      <c r="B45" s="72"/>
      <c r="C45" s="72"/>
      <c r="D45" s="73"/>
      <c r="E45" s="75"/>
      <c r="F45" s="73"/>
      <c r="G45" s="74"/>
      <c r="H45" s="73"/>
      <c r="I45" s="40"/>
    </row>
    <row r="46" spans="2:9">
      <c r="B46" s="72"/>
      <c r="C46" s="72"/>
      <c r="D46" s="73"/>
      <c r="E46" s="75"/>
      <c r="F46" s="73"/>
      <c r="G46" s="74"/>
      <c r="H46" s="73"/>
      <c r="I46" s="40"/>
    </row>
    <row r="47" spans="2:9">
      <c r="B47" s="72"/>
      <c r="C47" s="72"/>
      <c r="D47" s="73"/>
      <c r="E47" s="75"/>
      <c r="F47" s="73"/>
      <c r="G47" s="74"/>
      <c r="H47" s="73"/>
      <c r="I47" s="40"/>
    </row>
    <row r="48" spans="2:9" ht="15.6">
      <c r="B48" s="13" t="s">
        <v>277</v>
      </c>
      <c r="C48" s="10"/>
      <c r="D48" s="2"/>
      <c r="E48" s="2"/>
      <c r="F48" s="2"/>
      <c r="G48" s="2"/>
      <c r="H48" s="3"/>
      <c r="I48" s="3"/>
    </row>
    <row r="49" spans="2:9">
      <c r="B49" s="24" t="s">
        <v>298</v>
      </c>
      <c r="C49" s="76"/>
      <c r="D49" s="74"/>
      <c r="E49" s="74"/>
      <c r="F49" s="73"/>
      <c r="G49" s="74"/>
      <c r="H49" s="73"/>
      <c r="I49" s="73"/>
    </row>
    <row r="50" spans="2:9">
      <c r="B50" s="10"/>
      <c r="C50" s="10"/>
      <c r="D50" s="2"/>
      <c r="E50" s="2"/>
      <c r="F50" s="79"/>
      <c r="G50" s="80"/>
      <c r="H50" s="3"/>
      <c r="I50" s="3"/>
    </row>
    <row r="51" spans="2:9">
      <c r="B51" s="10"/>
      <c r="C51" s="10"/>
      <c r="D51" s="2"/>
      <c r="E51" s="2"/>
      <c r="F51" s="79"/>
      <c r="G51" s="80"/>
      <c r="H51" s="3"/>
      <c r="I51" s="3"/>
    </row>
    <row r="52" spans="2:9" ht="27.6">
      <c r="B52" s="163"/>
      <c r="C52" s="81"/>
      <c r="F52" s="38" t="s">
        <v>94</v>
      </c>
      <c r="G52" s="126" t="s">
        <v>164</v>
      </c>
      <c r="H52" s="32"/>
      <c r="I52" s="82"/>
    </row>
    <row r="53" spans="2:9">
      <c r="B53" s="163"/>
      <c r="C53" s="81"/>
      <c r="D53" s="31"/>
      <c r="E53" s="31"/>
      <c r="F53" s="33" t="str">
        <f>SF!$E$7</f>
        <v>FY 2026</v>
      </c>
      <c r="G53" s="33" t="s">
        <v>275</v>
      </c>
      <c r="H53" s="32"/>
      <c r="I53" s="83"/>
    </row>
    <row r="54" spans="2:9" s="9" customFormat="1">
      <c r="B54" s="41" t="s">
        <v>252</v>
      </c>
      <c r="C54" s="23" t="s">
        <v>260</v>
      </c>
      <c r="D54" s="43"/>
      <c r="E54" s="43"/>
      <c r="F54" s="42">
        <f>F32</f>
        <v>-6808</v>
      </c>
      <c r="G54" s="42">
        <f>G32</f>
        <v>3660</v>
      </c>
      <c r="H54" s="32"/>
      <c r="I54" s="38"/>
    </row>
    <row r="55" spans="2:9" s="9" customFormat="1" ht="13.8">
      <c r="B55" s="52" t="s">
        <v>49</v>
      </c>
      <c r="C55" s="77" t="s">
        <v>109</v>
      </c>
      <c r="D55" s="71"/>
      <c r="E55" s="71"/>
      <c r="F55" s="71"/>
      <c r="G55" s="71"/>
      <c r="H55" s="32"/>
      <c r="I55" s="38"/>
    </row>
    <row r="56" spans="2:9" s="9" customFormat="1" ht="13.8">
      <c r="B56" s="52" t="s">
        <v>50</v>
      </c>
      <c r="C56" s="77" t="s">
        <v>265</v>
      </c>
      <c r="D56" s="29"/>
      <c r="E56" s="29"/>
      <c r="F56" s="29"/>
      <c r="G56" s="29"/>
      <c r="H56" s="32"/>
      <c r="I56" s="38"/>
    </row>
    <row r="57" spans="2:9" s="9" customFormat="1" thickBot="1">
      <c r="B57" s="52" t="s">
        <v>51</v>
      </c>
      <c r="C57" s="77" t="s">
        <v>266</v>
      </c>
      <c r="D57" s="29"/>
      <c r="E57" s="29"/>
      <c r="F57" s="29"/>
      <c r="G57" s="29"/>
      <c r="H57" s="32"/>
      <c r="I57" s="38"/>
    </row>
    <row r="58" spans="2:9" ht="15" thickTop="1">
      <c r="B58" s="60" t="s">
        <v>52</v>
      </c>
      <c r="C58" s="66" t="s">
        <v>108</v>
      </c>
      <c r="D58" s="62"/>
      <c r="E58" s="62"/>
      <c r="F58" s="61">
        <f>F54</f>
        <v>-6808</v>
      </c>
      <c r="G58" s="61">
        <f>G54</f>
        <v>3660</v>
      </c>
      <c r="H58" s="32"/>
      <c r="I58" s="63"/>
    </row>
    <row r="59" spans="2:9">
      <c r="B59" s="76"/>
      <c r="C59" s="76"/>
      <c r="D59" s="74"/>
      <c r="E59" s="74"/>
      <c r="F59" s="73"/>
      <c r="G59" s="74"/>
      <c r="H59" s="73"/>
      <c r="I59" s="73"/>
    </row>
    <row r="60" spans="2:9">
      <c r="B60" s="157">
        <f>SF!B34</f>
        <v>0</v>
      </c>
    </row>
    <row r="61" spans="2:9">
      <c r="B61" s="2"/>
      <c r="C61" s="2"/>
      <c r="D61" s="2"/>
      <c r="F61" s="5"/>
      <c r="G61" s="5"/>
    </row>
    <row r="62" spans="2:9">
      <c r="B62" s="2"/>
      <c r="C62" s="2"/>
      <c r="D62" s="2"/>
      <c r="F62" s="5"/>
      <c r="G62" s="5"/>
    </row>
    <row r="63" spans="2:9">
      <c r="B63" s="2"/>
      <c r="C63" s="2"/>
      <c r="D63" s="2"/>
      <c r="F63" s="5"/>
      <c r="G63" s="5"/>
    </row>
    <row r="64" spans="2:9">
      <c r="B64" s="2"/>
      <c r="C64" s="2"/>
      <c r="D64" s="2"/>
      <c r="F64" s="5"/>
      <c r="G64" s="5"/>
    </row>
    <row r="98" spans="2:9">
      <c r="B98" s="6"/>
      <c r="C98" s="6"/>
      <c r="D98" s="2"/>
      <c r="E98" s="2"/>
      <c r="F98" s="7"/>
      <c r="G98" s="8"/>
      <c r="H98" s="3"/>
      <c r="I98" s="3"/>
    </row>
    <row r="99" spans="2:9">
      <c r="B99" s="6"/>
      <c r="C99" s="6"/>
      <c r="D99" s="2"/>
      <c r="E99" s="2"/>
      <c r="F99" s="7"/>
      <c r="G99" s="8"/>
      <c r="H99" s="3"/>
      <c r="I99" s="3"/>
    </row>
    <row r="100" spans="2:9">
      <c r="B100" s="6"/>
      <c r="C100" s="6"/>
      <c r="D100" s="2"/>
      <c r="E100" s="2"/>
      <c r="F100" s="7"/>
      <c r="G100" s="8"/>
      <c r="H100" s="3" t="s">
        <v>48</v>
      </c>
      <c r="I100" s="3"/>
    </row>
    <row r="101" spans="2:9">
      <c r="B101" s="6"/>
      <c r="C101" s="6"/>
      <c r="D101" s="2"/>
      <c r="E101" s="2"/>
      <c r="F101" s="7"/>
      <c r="G101" s="8"/>
      <c r="H101" s="3"/>
      <c r="I101" s="3"/>
    </row>
    <row r="112" spans="2:9">
      <c r="B112" s="2"/>
      <c r="C112" s="2"/>
      <c r="D112" s="2"/>
      <c r="E112" s="70"/>
      <c r="F112" s="5"/>
      <c r="G112" s="5"/>
      <c r="H112" s="3"/>
      <c r="I112" s="3"/>
    </row>
    <row r="113" spans="2:9">
      <c r="B113" s="2"/>
      <c r="C113" s="2"/>
      <c r="D113" s="2"/>
      <c r="E113" s="2"/>
      <c r="F113" s="5"/>
      <c r="G113" s="5"/>
      <c r="H113" s="3"/>
      <c r="I113" s="3"/>
    </row>
  </sheetData>
  <mergeCells count="5">
    <mergeCell ref="B52:B53"/>
    <mergeCell ref="F4:H4"/>
    <mergeCell ref="B6:B7"/>
    <mergeCell ref="F5:H5"/>
    <mergeCell ref="B40:B41"/>
  </mergeCells>
  <pageMargins left="0.7" right="0.7" top="0.75" bottom="0.75" header="0.3" footer="0.3"/>
  <pageSetup paperSize="9" orientation="landscape" horizontalDpi="4294967293" verticalDpi="4294967293" r:id="rId1"/>
  <rowBreaks count="2" manualBreakCount="2">
    <brk id="34" max="8" man="1"/>
    <brk id="60" max="16383" man="1"/>
  </rowBreaks>
  <ignoredErrors>
    <ignoredError sqref="F43:G52 F29 F25 F21 F11 G11 G21 G25 G29 F31:G31 F32:G32 F54:G58 F5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89C-9498-4DC9-86E7-4B64DC981919}">
  <sheetPr>
    <tabColor rgb="FFF8C037"/>
  </sheetPr>
  <dimension ref="A1:H63"/>
  <sheetViews>
    <sheetView showGridLines="0" view="pageBreakPreview" zoomScale="115" zoomScaleNormal="100" zoomScaleSheetLayoutView="115" workbookViewId="0">
      <selection activeCell="E57" sqref="E57"/>
    </sheetView>
  </sheetViews>
  <sheetFormatPr defaultRowHeight="14.4"/>
  <cols>
    <col min="1" max="1" width="4.44140625" customWidth="1"/>
    <col min="2" max="2" width="56.109375" customWidth="1"/>
    <col min="3" max="3" width="36" customWidth="1"/>
    <col min="4" max="4" width="5.44140625" customWidth="1"/>
    <col min="5" max="5" width="11" customWidth="1"/>
    <col min="6" max="6" width="11.5546875" customWidth="1"/>
    <col min="7" max="7" width="6.5546875" customWidth="1"/>
    <col min="8" max="8" width="3.33203125" customWidth="1"/>
  </cols>
  <sheetData>
    <row r="1" spans="1:8" ht="15.6">
      <c r="A1" s="1"/>
      <c r="B1" s="19"/>
      <c r="C1" s="18"/>
      <c r="D1" s="18"/>
      <c r="E1" s="18"/>
      <c r="F1" s="18"/>
      <c r="G1" s="38"/>
      <c r="H1" s="1"/>
    </row>
    <row r="2" spans="1:8" ht="15.6">
      <c r="A2" s="1"/>
      <c r="B2" s="19"/>
      <c r="C2" s="18"/>
      <c r="D2" s="18"/>
      <c r="E2" s="18"/>
      <c r="F2" s="18"/>
      <c r="G2" s="38"/>
      <c r="H2" s="1"/>
    </row>
    <row r="3" spans="1:8" ht="15.6">
      <c r="B3" s="13" t="s">
        <v>276</v>
      </c>
      <c r="C3" s="10"/>
      <c r="D3" s="2"/>
      <c r="E3" s="2"/>
      <c r="F3" s="2"/>
      <c r="G3" s="3"/>
    </row>
    <row r="4" spans="1:8">
      <c r="B4" s="24" t="s">
        <v>286</v>
      </c>
      <c r="C4" s="10"/>
      <c r="D4" s="2"/>
      <c r="E4" s="2"/>
      <c r="F4" s="2"/>
      <c r="G4" s="3"/>
    </row>
    <row r="5" spans="1:8" ht="15.6">
      <c r="B5" s="15"/>
      <c r="C5" s="10"/>
      <c r="D5" s="2"/>
      <c r="E5" s="2"/>
      <c r="F5" s="2"/>
      <c r="G5" s="3"/>
    </row>
    <row r="6" spans="1:8">
      <c r="B6" s="169" t="s">
        <v>0</v>
      </c>
      <c r="C6" s="169" t="s">
        <v>114</v>
      </c>
      <c r="D6" s="2"/>
      <c r="E6" s="166" t="s">
        <v>164</v>
      </c>
      <c r="F6" s="166"/>
      <c r="G6" s="3"/>
    </row>
    <row r="7" spans="1:8" ht="15.75" customHeight="1">
      <c r="B7" s="169"/>
      <c r="C7" s="169"/>
      <c r="D7" s="2"/>
      <c r="E7" s="141" t="s">
        <v>285</v>
      </c>
      <c r="F7" s="141" t="s">
        <v>284</v>
      </c>
    </row>
    <row r="8" spans="1:8" ht="15.75" customHeight="1">
      <c r="B8" s="145" t="s">
        <v>240</v>
      </c>
      <c r="C8" s="146" t="s">
        <v>241</v>
      </c>
      <c r="D8" s="98"/>
      <c r="E8" s="99">
        <v>26232</v>
      </c>
      <c r="F8" s="99">
        <v>26232</v>
      </c>
    </row>
    <row r="9" spans="1:8">
      <c r="A9" s="96"/>
      <c r="B9" s="104" t="s">
        <v>1</v>
      </c>
      <c r="C9" s="105" t="s">
        <v>115</v>
      </c>
      <c r="D9" s="98"/>
      <c r="E9" s="99">
        <v>30643</v>
      </c>
      <c r="F9" s="99">
        <v>26114</v>
      </c>
      <c r="G9" s="100"/>
      <c r="H9" s="96"/>
    </row>
    <row r="10" spans="1:8">
      <c r="A10" s="96"/>
      <c r="B10" s="104" t="s">
        <v>2</v>
      </c>
      <c r="C10" s="105" t="s">
        <v>116</v>
      </c>
      <c r="D10" s="98"/>
      <c r="E10" s="99">
        <v>15910</v>
      </c>
      <c r="F10" s="99">
        <v>18126</v>
      </c>
      <c r="G10" s="100"/>
      <c r="H10" s="96"/>
    </row>
    <row r="11" spans="1:8">
      <c r="A11" s="96"/>
      <c r="B11" s="104" t="s">
        <v>3</v>
      </c>
      <c r="C11" s="105" t="s">
        <v>117</v>
      </c>
      <c r="D11" s="98"/>
      <c r="E11" s="99">
        <v>113156</v>
      </c>
      <c r="F11" s="99">
        <v>126462</v>
      </c>
      <c r="G11" s="100"/>
      <c r="H11" s="96"/>
    </row>
    <row r="12" spans="1:8">
      <c r="A12" s="96"/>
      <c r="B12" s="104" t="s">
        <v>4</v>
      </c>
      <c r="C12" s="105" t="s">
        <v>127</v>
      </c>
      <c r="D12" s="98"/>
      <c r="E12" s="99">
        <v>2948</v>
      </c>
      <c r="F12" s="99">
        <v>2948</v>
      </c>
      <c r="G12" s="100"/>
      <c r="H12" s="96"/>
    </row>
    <row r="13" spans="1:8" hidden="1">
      <c r="A13" s="96"/>
      <c r="B13" s="104" t="s">
        <v>5</v>
      </c>
      <c r="C13" s="105" t="s">
        <v>119</v>
      </c>
      <c r="D13" s="98"/>
      <c r="E13" s="99">
        <v>0</v>
      </c>
      <c r="F13" s="99">
        <v>0</v>
      </c>
      <c r="G13" s="100"/>
      <c r="H13" s="96"/>
    </row>
    <row r="14" spans="1:8">
      <c r="A14" s="96"/>
      <c r="B14" s="104" t="s">
        <v>224</v>
      </c>
      <c r="C14" s="105" t="s">
        <v>228</v>
      </c>
      <c r="D14" s="98"/>
      <c r="E14" s="99">
        <v>0</v>
      </c>
      <c r="F14" s="99">
        <v>14</v>
      </c>
      <c r="G14" s="100"/>
      <c r="H14" s="96"/>
    </row>
    <row r="15" spans="1:8" ht="15" thickBot="1">
      <c r="A15" s="96"/>
      <c r="B15" s="104" t="s">
        <v>6</v>
      </c>
      <c r="C15" s="105" t="s">
        <v>118</v>
      </c>
      <c r="D15" s="98"/>
      <c r="E15" s="99">
        <v>21210</v>
      </c>
      <c r="F15" s="99">
        <v>18798</v>
      </c>
      <c r="G15" s="100"/>
      <c r="H15" s="96"/>
    </row>
    <row r="16" spans="1:8" ht="15" thickTop="1">
      <c r="B16" s="60" t="s">
        <v>7</v>
      </c>
      <c r="C16" s="66" t="s">
        <v>133</v>
      </c>
      <c r="D16" s="61"/>
      <c r="E16" s="62">
        <f>SUM(E8:E15)</f>
        <v>210099</v>
      </c>
      <c r="F16" s="62">
        <f>SUM(F8:F15)</f>
        <v>218694</v>
      </c>
      <c r="G16" s="63"/>
    </row>
    <row r="17" spans="1:8">
      <c r="A17" s="27"/>
      <c r="B17" s="56"/>
      <c r="C17" s="56"/>
      <c r="D17" s="12"/>
      <c r="E17" s="12"/>
      <c r="F17" s="12"/>
      <c r="G17" s="38"/>
      <c r="H17" s="27"/>
    </row>
    <row r="18" spans="1:8">
      <c r="A18" s="96"/>
      <c r="B18" s="104" t="s">
        <v>9</v>
      </c>
      <c r="C18" s="105" t="s">
        <v>126</v>
      </c>
      <c r="D18" s="98"/>
      <c r="E18" s="99">
        <v>528575</v>
      </c>
      <c r="F18" s="99">
        <v>581313</v>
      </c>
      <c r="G18" s="100"/>
      <c r="H18" s="96"/>
    </row>
    <row r="19" spans="1:8" ht="15" customHeight="1">
      <c r="A19" s="96"/>
      <c r="B19" s="104" t="s">
        <v>10</v>
      </c>
      <c r="C19" s="105" t="s">
        <v>125</v>
      </c>
      <c r="D19" s="98"/>
      <c r="E19" s="99">
        <v>90049</v>
      </c>
      <c r="F19" s="99">
        <v>93945</v>
      </c>
      <c r="G19" s="100"/>
      <c r="H19" s="96"/>
    </row>
    <row r="20" spans="1:8" ht="15" customHeight="1">
      <c r="A20" s="96"/>
      <c r="B20" s="104" t="s">
        <v>235</v>
      </c>
      <c r="C20" s="105" t="s">
        <v>236</v>
      </c>
      <c r="D20" s="98"/>
      <c r="E20" s="99">
        <v>1741</v>
      </c>
      <c r="F20" s="101">
        <v>0</v>
      </c>
      <c r="G20" s="100"/>
      <c r="H20" s="96"/>
    </row>
    <row r="21" spans="1:8" ht="15" hidden="1" customHeight="1">
      <c r="A21" s="96"/>
      <c r="B21" s="104" t="s">
        <v>231</v>
      </c>
      <c r="C21" s="105" t="s">
        <v>232</v>
      </c>
      <c r="D21" s="98"/>
      <c r="E21" s="101">
        <v>0</v>
      </c>
      <c r="F21" s="101">
        <v>0</v>
      </c>
      <c r="G21" s="100"/>
      <c r="H21" s="96"/>
    </row>
    <row r="22" spans="1:8" ht="15" customHeight="1">
      <c r="A22" s="96"/>
      <c r="B22" s="104" t="s">
        <v>11</v>
      </c>
      <c r="C22" s="105" t="s">
        <v>123</v>
      </c>
      <c r="D22" s="98"/>
      <c r="E22" s="101">
        <v>1000</v>
      </c>
      <c r="F22" s="101">
        <v>1000</v>
      </c>
      <c r="G22" s="100"/>
      <c r="H22" s="96"/>
    </row>
    <row r="23" spans="1:8" ht="15" customHeight="1">
      <c r="A23" s="96"/>
      <c r="B23" s="104" t="s">
        <v>12</v>
      </c>
      <c r="C23" s="105" t="s">
        <v>124</v>
      </c>
      <c r="D23" s="98"/>
      <c r="E23" s="101">
        <v>2290</v>
      </c>
      <c r="F23" s="101">
        <v>2907</v>
      </c>
      <c r="G23" s="100"/>
      <c r="H23" s="96"/>
    </row>
    <row r="24" spans="1:8" ht="15" customHeight="1" thickBot="1">
      <c r="A24" s="96"/>
      <c r="B24" s="106" t="s">
        <v>13</v>
      </c>
      <c r="C24" s="107" t="s">
        <v>120</v>
      </c>
      <c r="D24" s="102"/>
      <c r="E24" s="103">
        <v>18001</v>
      </c>
      <c r="F24" s="103">
        <v>24709</v>
      </c>
      <c r="G24" s="100"/>
      <c r="H24" s="96"/>
    </row>
    <row r="25" spans="1:8" ht="15" thickTop="1">
      <c r="B25" s="60" t="s">
        <v>8</v>
      </c>
      <c r="C25" s="66" t="s">
        <v>132</v>
      </c>
      <c r="D25" s="61"/>
      <c r="E25" s="62">
        <f>SUM(E17:E24)</f>
        <v>641656</v>
      </c>
      <c r="F25" s="62">
        <f>SUM(F17:F24)</f>
        <v>703874</v>
      </c>
      <c r="G25" s="63"/>
    </row>
    <row r="26" spans="1:8">
      <c r="A26" s="9"/>
      <c r="B26" s="85"/>
      <c r="C26" s="86"/>
      <c r="D26" s="87"/>
      <c r="E26" s="88"/>
      <c r="F26" s="88"/>
      <c r="G26" s="38"/>
      <c r="H26" s="9"/>
    </row>
    <row r="27" spans="1:8" ht="15.6">
      <c r="A27" s="1"/>
      <c r="B27" s="16" t="s">
        <v>14</v>
      </c>
      <c r="C27" s="68" t="s">
        <v>121</v>
      </c>
      <c r="D27" s="21"/>
      <c r="E27" s="17">
        <f>E25+E16</f>
        <v>851755</v>
      </c>
      <c r="F27" s="17">
        <f>F25+F16</f>
        <v>922568</v>
      </c>
      <c r="G27" s="20"/>
      <c r="H27" s="1"/>
    </row>
    <row r="28" spans="1:8">
      <c r="B28" s="81"/>
      <c r="C28" s="81"/>
      <c r="D28" s="94"/>
      <c r="E28" s="95"/>
    </row>
    <row r="29" spans="1:8">
      <c r="B29" s="2"/>
      <c r="C29" s="2"/>
      <c r="D29" s="5"/>
      <c r="E29" s="2"/>
    </row>
    <row r="30" spans="1:8" ht="9.75" customHeight="1"/>
    <row r="31" spans="1:8" ht="15.6">
      <c r="B31" s="13" t="str">
        <f>B3&amp;" C.D."</f>
        <v>ŚRÓDROCZNE SKRÓCONE JEDNOSTKOWE SPRAWOZDANIE Z SYTUACJI FINANSOWEJ C.D.</v>
      </c>
      <c r="C31" s="10"/>
      <c r="D31" s="2"/>
      <c r="E31" s="2"/>
      <c r="F31" s="2"/>
      <c r="G31" s="3"/>
    </row>
    <row r="32" spans="1:8">
      <c r="B32" s="24" t="str">
        <f>B4</f>
        <v>Statement of financial position as of 31.03.2026</v>
      </c>
      <c r="C32" s="10"/>
      <c r="D32" s="2"/>
      <c r="E32" s="2"/>
      <c r="F32" s="2"/>
      <c r="G32" s="3"/>
    </row>
    <row r="33" spans="1:8" ht="9.75" customHeight="1">
      <c r="B33" s="15"/>
      <c r="C33" s="10"/>
      <c r="D33" s="2"/>
      <c r="E33" s="2"/>
      <c r="F33" s="2"/>
      <c r="G33" s="3"/>
    </row>
    <row r="34" spans="1:8" ht="15.6">
      <c r="B34" s="165" t="s">
        <v>15</v>
      </c>
      <c r="C34" s="18" t="s">
        <v>122</v>
      </c>
      <c r="D34" s="2"/>
      <c r="E34" s="166" t="s">
        <v>164</v>
      </c>
      <c r="F34" s="166"/>
      <c r="G34" s="3"/>
    </row>
    <row r="35" spans="1:8" ht="12" customHeight="1">
      <c r="B35" s="165"/>
      <c r="C35" s="18"/>
      <c r="D35" s="2"/>
      <c r="E35" s="33" t="str">
        <f>$E$7</f>
        <v>31.03.2026</v>
      </c>
      <c r="F35" s="33" t="str">
        <f>$F$7</f>
        <v>31.03.2025</v>
      </c>
    </row>
    <row r="36" spans="1:8">
      <c r="A36" s="96"/>
      <c r="B36" s="104" t="s">
        <v>17</v>
      </c>
      <c r="C36" s="105" t="s">
        <v>135</v>
      </c>
      <c r="D36" s="98"/>
      <c r="E36" s="101">
        <v>949</v>
      </c>
      <c r="F36" s="101">
        <v>949</v>
      </c>
      <c r="G36" s="100"/>
      <c r="H36" s="96"/>
    </row>
    <row r="37" spans="1:8" ht="15" customHeight="1">
      <c r="A37" s="96"/>
      <c r="B37" s="104" t="s">
        <v>19</v>
      </c>
      <c r="C37" s="105" t="s">
        <v>173</v>
      </c>
      <c r="D37" s="98"/>
      <c r="E37" s="101">
        <v>192541</v>
      </c>
      <c r="F37" s="101">
        <v>192541</v>
      </c>
      <c r="G37" s="100"/>
      <c r="H37" s="96"/>
    </row>
    <row r="38" spans="1:8" ht="15" customHeight="1">
      <c r="A38" s="96"/>
      <c r="B38" s="104" t="s">
        <v>20</v>
      </c>
      <c r="C38" s="105" t="s">
        <v>174</v>
      </c>
      <c r="D38" s="98"/>
      <c r="E38" s="101">
        <v>12980</v>
      </c>
      <c r="F38" s="101">
        <v>12613</v>
      </c>
      <c r="G38" s="100"/>
      <c r="H38" s="96"/>
    </row>
    <row r="39" spans="1:8" ht="15" customHeight="1">
      <c r="A39" s="96"/>
      <c r="B39" s="104" t="s">
        <v>21</v>
      </c>
      <c r="C39" s="105" t="s">
        <v>136</v>
      </c>
      <c r="D39" s="98"/>
      <c r="E39" s="101">
        <v>26087</v>
      </c>
      <c r="F39" s="101">
        <v>27445</v>
      </c>
      <c r="G39" s="100"/>
      <c r="H39" s="96"/>
    </row>
    <row r="40" spans="1:8" ht="15" customHeight="1">
      <c r="A40" s="96"/>
      <c r="B40" s="104" t="s">
        <v>256</v>
      </c>
      <c r="C40" s="105" t="s">
        <v>175</v>
      </c>
      <c r="D40" s="98"/>
      <c r="E40" s="108">
        <v>-6184</v>
      </c>
      <c r="F40" s="108">
        <v>-6381</v>
      </c>
      <c r="G40" s="100"/>
      <c r="H40" s="96"/>
    </row>
    <row r="41" spans="1:8" ht="15" customHeight="1">
      <c r="A41" s="96"/>
      <c r="B41" s="104" t="s">
        <v>257</v>
      </c>
      <c r="C41" s="105" t="s">
        <v>176</v>
      </c>
      <c r="D41" s="98"/>
      <c r="E41" s="108">
        <v>623</v>
      </c>
      <c r="F41" s="108">
        <v>-10041</v>
      </c>
      <c r="G41" s="100"/>
      <c r="H41" s="96"/>
    </row>
    <row r="42" spans="1:8" ht="17.399999999999999" customHeight="1" thickBot="1">
      <c r="A42" s="96"/>
      <c r="B42" s="144" t="s">
        <v>258</v>
      </c>
      <c r="C42" s="105" t="s">
        <v>267</v>
      </c>
      <c r="D42" s="98"/>
      <c r="E42" s="108">
        <v>-6807</v>
      </c>
      <c r="F42" s="108">
        <v>3660</v>
      </c>
      <c r="G42" s="100"/>
      <c r="H42" s="96"/>
    </row>
    <row r="43" spans="1:8" ht="15" thickTop="1">
      <c r="B43" s="60" t="s">
        <v>16</v>
      </c>
      <c r="C43" s="66" t="s">
        <v>129</v>
      </c>
      <c r="D43" s="61"/>
      <c r="E43" s="62">
        <f>SUM(E36:E40)</f>
        <v>226373</v>
      </c>
      <c r="F43" s="62">
        <f>SUM(F36:F40)</f>
        <v>227167</v>
      </c>
      <c r="G43" s="63"/>
    </row>
    <row r="44" spans="1:8" ht="8.25" customHeight="1">
      <c r="B44" s="11"/>
      <c r="C44" s="11"/>
      <c r="E44" s="12"/>
      <c r="F44" s="12"/>
    </row>
    <row r="45" spans="1:8">
      <c r="A45" s="96"/>
      <c r="B45" s="104" t="s">
        <v>24</v>
      </c>
      <c r="C45" s="105" t="s">
        <v>130</v>
      </c>
      <c r="D45" s="98"/>
      <c r="E45" s="101">
        <v>111676</v>
      </c>
      <c r="F45" s="101">
        <v>124511</v>
      </c>
      <c r="G45" s="100"/>
      <c r="H45" s="96"/>
    </row>
    <row r="46" spans="1:8">
      <c r="A46" s="96"/>
      <c r="B46" s="145" t="s">
        <v>242</v>
      </c>
      <c r="C46" s="146" t="s">
        <v>243</v>
      </c>
      <c r="D46" s="98"/>
      <c r="E46" s="101">
        <v>2607</v>
      </c>
      <c r="F46" s="101">
        <v>2682</v>
      </c>
      <c r="G46" s="100"/>
      <c r="H46" s="96"/>
    </row>
    <row r="47" spans="1:8">
      <c r="A47" s="96"/>
      <c r="B47" s="104" t="s">
        <v>25</v>
      </c>
      <c r="C47" s="105" t="s">
        <v>177</v>
      </c>
      <c r="D47" s="98"/>
      <c r="E47" s="101">
        <v>7923</v>
      </c>
      <c r="F47" s="101">
        <v>6645</v>
      </c>
      <c r="G47" s="100"/>
      <c r="H47" s="96"/>
    </row>
    <row r="48" spans="1:8">
      <c r="A48" s="96"/>
      <c r="B48" s="104" t="s">
        <v>26</v>
      </c>
      <c r="C48" s="105" t="s">
        <v>178</v>
      </c>
      <c r="D48" s="98"/>
      <c r="E48" s="101">
        <v>132</v>
      </c>
      <c r="F48" s="101">
        <v>132</v>
      </c>
      <c r="G48" s="100"/>
      <c r="H48" s="96"/>
    </row>
    <row r="49" spans="1:8">
      <c r="A49" s="96"/>
      <c r="B49" s="104" t="s">
        <v>224</v>
      </c>
      <c r="C49" s="105" t="s">
        <v>227</v>
      </c>
      <c r="D49" s="98"/>
      <c r="E49" s="101">
        <v>261</v>
      </c>
      <c r="F49" s="101">
        <v>261</v>
      </c>
      <c r="G49" s="100"/>
      <c r="H49" s="96"/>
    </row>
    <row r="50" spans="1:8" s="9" customFormat="1">
      <c r="B50" s="41" t="s">
        <v>22</v>
      </c>
      <c r="C50" s="23" t="s">
        <v>134</v>
      </c>
      <c r="D50" s="42"/>
      <c r="E50" s="43">
        <f>SUM(E45:E49)</f>
        <v>122599</v>
      </c>
      <c r="F50" s="43">
        <f>SUM(F45:F49)</f>
        <v>134231</v>
      </c>
      <c r="G50" s="38"/>
    </row>
    <row r="51" spans="1:8" ht="14.25" customHeight="1">
      <c r="A51" s="96"/>
      <c r="B51" s="143"/>
      <c r="C51" s="167" t="s">
        <v>128</v>
      </c>
      <c r="D51" s="110"/>
      <c r="E51" s="111"/>
      <c r="F51" s="111"/>
      <c r="G51" s="100"/>
      <c r="H51" s="96"/>
    </row>
    <row r="52" spans="1:8" ht="11.25" customHeight="1">
      <c r="A52" s="96"/>
      <c r="B52" s="104" t="s">
        <v>28</v>
      </c>
      <c r="C52" s="168"/>
      <c r="D52" s="98"/>
      <c r="E52" s="101">
        <v>257961</v>
      </c>
      <c r="F52" s="101">
        <v>292268</v>
      </c>
      <c r="G52" s="100"/>
      <c r="H52" s="96"/>
    </row>
    <row r="53" spans="1:8" ht="13.2" customHeight="1">
      <c r="A53" s="96"/>
      <c r="B53" s="104" t="s">
        <v>272</v>
      </c>
      <c r="C53" s="105" t="s">
        <v>273</v>
      </c>
      <c r="D53" s="98"/>
      <c r="E53" s="101">
        <v>0</v>
      </c>
      <c r="F53" s="101">
        <v>702</v>
      </c>
      <c r="G53" s="100"/>
      <c r="H53" s="96"/>
    </row>
    <row r="54" spans="1:8">
      <c r="A54" s="96"/>
      <c r="B54" s="104" t="s">
        <v>23</v>
      </c>
      <c r="C54" s="105" t="s">
        <v>179</v>
      </c>
      <c r="D54" s="98"/>
      <c r="E54" s="101">
        <v>182510</v>
      </c>
      <c r="F54" s="101">
        <v>208268</v>
      </c>
      <c r="G54" s="100"/>
      <c r="H54" s="96"/>
    </row>
    <row r="55" spans="1:8">
      <c r="A55" s="96"/>
      <c r="B55" s="104" t="s">
        <v>24</v>
      </c>
      <c r="C55" s="105" t="s">
        <v>130</v>
      </c>
      <c r="D55" s="98"/>
      <c r="E55" s="101">
        <v>18288</v>
      </c>
      <c r="F55" s="101">
        <v>18318</v>
      </c>
      <c r="G55" s="100"/>
      <c r="H55" s="96"/>
    </row>
    <row r="56" spans="1:8">
      <c r="A56" s="96"/>
      <c r="B56" s="104" t="s">
        <v>26</v>
      </c>
      <c r="C56" s="105" t="s">
        <v>178</v>
      </c>
      <c r="D56" s="98"/>
      <c r="E56" s="101">
        <v>14083</v>
      </c>
      <c r="F56" s="101">
        <v>14464</v>
      </c>
      <c r="G56" s="100"/>
      <c r="H56" s="96"/>
    </row>
    <row r="57" spans="1:8">
      <c r="A57" s="96"/>
      <c r="B57" s="104" t="s">
        <v>12</v>
      </c>
      <c r="C57" s="105" t="s">
        <v>124</v>
      </c>
      <c r="D57" s="98"/>
      <c r="E57" s="101">
        <v>29941</v>
      </c>
      <c r="F57" s="101">
        <v>27150</v>
      </c>
      <c r="G57" s="100"/>
      <c r="H57" s="96"/>
    </row>
    <row r="58" spans="1:8" s="9" customFormat="1">
      <c r="B58" s="41" t="s">
        <v>27</v>
      </c>
      <c r="C58" s="23" t="s">
        <v>131</v>
      </c>
      <c r="D58" s="42"/>
      <c r="E58" s="43">
        <f>SUM(E52:E57)</f>
        <v>502783</v>
      </c>
      <c r="F58" s="43">
        <f>SUM(F52:F57)</f>
        <v>561170</v>
      </c>
      <c r="G58" s="38"/>
    </row>
    <row r="59" spans="1:8" ht="8.25" customHeight="1" thickBot="1">
      <c r="B59" s="93"/>
      <c r="C59" s="93"/>
      <c r="E59" s="12"/>
      <c r="F59" s="12"/>
    </row>
    <row r="60" spans="1:8" ht="15" thickTop="1">
      <c r="B60" s="60" t="s">
        <v>29</v>
      </c>
      <c r="C60" s="66" t="s">
        <v>137</v>
      </c>
      <c r="D60" s="61"/>
      <c r="E60" s="62">
        <f>E58+E50</f>
        <v>625382</v>
      </c>
      <c r="F60" s="62">
        <f>F58+F50</f>
        <v>695401</v>
      </c>
      <c r="G60" s="63"/>
    </row>
    <row r="61" spans="1:8" ht="9" customHeight="1">
      <c r="B61" s="93"/>
      <c r="C61" s="93"/>
      <c r="E61" s="12"/>
      <c r="F61" s="12"/>
    </row>
    <row r="62" spans="1:8" ht="15.6">
      <c r="A62" s="1"/>
      <c r="B62" s="16" t="s">
        <v>30</v>
      </c>
      <c r="C62" s="68" t="s">
        <v>138</v>
      </c>
      <c r="D62" s="21"/>
      <c r="E62" s="17">
        <f>E60+E43</f>
        <v>851755</v>
      </c>
      <c r="F62" s="17">
        <f>F60+F43</f>
        <v>922568</v>
      </c>
      <c r="G62" s="20"/>
      <c r="H62" s="1"/>
    </row>
    <row r="63" spans="1:8" ht="15" thickBot="1">
      <c r="B63" s="155"/>
    </row>
  </sheetData>
  <mergeCells count="6">
    <mergeCell ref="E6:F6"/>
    <mergeCell ref="E34:F34"/>
    <mergeCell ref="C51:C52"/>
    <mergeCell ref="B6:B7"/>
    <mergeCell ref="B34:B35"/>
    <mergeCell ref="C6:C7"/>
  </mergeCells>
  <pageMargins left="0.7" right="0.7" top="0.75" bottom="0.75" header="0.3" footer="0.3"/>
  <pageSetup paperSize="9" orientation="landscape" horizontalDpi="4294967293" verticalDpi="4294967293" r:id="rId1"/>
  <rowBreaks count="1" manualBreakCount="1">
    <brk id="29" max="16383" man="1"/>
  </rowBreaks>
  <ignoredErrors>
    <ignoredError sqref="E26 E28:F35 E27 E59:F61 F26 F27 F25 F17 E25 E16:F16 E17 E13:F13 E50:F51 E43:F44 E58:F58 F6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554-1279-4C01-B5AE-3EA83DC81E27}">
  <sheetPr>
    <tabColor rgb="FFF8C037"/>
  </sheetPr>
  <dimension ref="A1:I89"/>
  <sheetViews>
    <sheetView showGridLines="0" view="pageBreakPreview" zoomScaleNormal="100" zoomScaleSheetLayoutView="100" workbookViewId="0">
      <selection activeCell="B3" sqref="B3"/>
    </sheetView>
  </sheetViews>
  <sheetFormatPr defaultRowHeight="14.4"/>
  <cols>
    <col min="1" max="1" width="3.109375" customWidth="1"/>
    <col min="2" max="2" width="52.6640625" customWidth="1"/>
    <col min="3" max="3" width="52.109375" bestFit="1" customWidth="1"/>
    <col min="4" max="4" width="13.5546875" customWidth="1"/>
    <col min="5" max="5" width="10.6640625" customWidth="1"/>
    <col min="6" max="6" width="11.6640625" customWidth="1"/>
    <col min="7" max="7" width="7.44140625" customWidth="1"/>
  </cols>
  <sheetData>
    <row r="1" spans="1:9" ht="15.6">
      <c r="A1" s="1"/>
      <c r="B1" s="19"/>
      <c r="C1" s="18"/>
      <c r="D1" s="18"/>
      <c r="E1" s="18"/>
      <c r="F1" s="18"/>
      <c r="G1" s="38"/>
    </row>
    <row r="2" spans="1:9" ht="15.6">
      <c r="B2" s="13" t="s">
        <v>299</v>
      </c>
      <c r="C2" s="10"/>
      <c r="D2" s="10"/>
      <c r="E2" s="2"/>
      <c r="F2" s="2"/>
      <c r="G2" s="3"/>
    </row>
    <row r="3" spans="1:9">
      <c r="B3" s="24" t="s">
        <v>180</v>
      </c>
      <c r="C3" s="10"/>
      <c r="D3" s="10"/>
      <c r="E3" s="2"/>
      <c r="F3" s="2"/>
      <c r="G3" s="3"/>
    </row>
    <row r="4" spans="1:9" ht="15.6">
      <c r="B4" s="15"/>
      <c r="C4" s="10"/>
      <c r="D4" s="10"/>
      <c r="E4" s="2"/>
      <c r="F4" s="2"/>
      <c r="G4" s="3"/>
    </row>
    <row r="5" spans="1:9" ht="15.6">
      <c r="B5" s="15"/>
      <c r="C5" s="10"/>
      <c r="D5" s="10"/>
      <c r="E5" s="2"/>
      <c r="F5" s="2"/>
      <c r="G5" s="3"/>
    </row>
    <row r="6" spans="1:9" ht="15.6">
      <c r="B6" s="170" t="s">
        <v>53</v>
      </c>
      <c r="C6" s="18" t="s">
        <v>140</v>
      </c>
      <c r="D6" s="18"/>
      <c r="E6" s="166" t="s">
        <v>164</v>
      </c>
      <c r="F6" s="166"/>
      <c r="G6" s="3"/>
    </row>
    <row r="7" spans="1:9" ht="20.399999999999999" customHeight="1">
      <c r="B7" s="170"/>
      <c r="C7" s="18"/>
      <c r="D7" s="18"/>
      <c r="E7" s="33" t="str">
        <f>'Balance Sheet'!E7</f>
        <v>31.03.2026</v>
      </c>
      <c r="F7" s="141" t="str">
        <f>'Balance Sheet'!F7</f>
        <v>31.03.2025</v>
      </c>
    </row>
    <row r="8" spans="1:9">
      <c r="G8" s="63"/>
    </row>
    <row r="9" spans="1:9" s="9" customFormat="1">
      <c r="B9" s="44" t="s">
        <v>54</v>
      </c>
      <c r="C9" s="22" t="s">
        <v>268</v>
      </c>
      <c r="D9" s="22"/>
      <c r="E9" s="45">
        <v>-8097</v>
      </c>
      <c r="F9" s="45">
        <v>4568</v>
      </c>
      <c r="G9" s="63"/>
      <c r="H9"/>
      <c r="I9" s="38"/>
    </row>
    <row r="10" spans="1:9" s="9" customFormat="1">
      <c r="B10" s="85"/>
      <c r="C10" s="86"/>
      <c r="D10" s="86"/>
      <c r="E10" s="87"/>
      <c r="F10" s="88"/>
      <c r="G10" s="63"/>
      <c r="H10"/>
      <c r="I10" s="38"/>
    </row>
    <row r="11" spans="1:9" s="27" customFormat="1">
      <c r="B11" s="147" t="s">
        <v>55</v>
      </c>
      <c r="C11" s="148" t="s">
        <v>181</v>
      </c>
      <c r="D11" s="53"/>
      <c r="E11" s="113">
        <v>1234</v>
      </c>
      <c r="F11" s="113">
        <v>1268</v>
      </c>
      <c r="G11" s="63"/>
      <c r="H11"/>
      <c r="I11" s="38"/>
    </row>
    <row r="12" spans="1:9" s="27" customFormat="1">
      <c r="B12" s="104" t="s">
        <v>56</v>
      </c>
      <c r="C12" s="53" t="s">
        <v>182</v>
      </c>
      <c r="D12" s="53"/>
      <c r="E12" s="113">
        <v>1074</v>
      </c>
      <c r="F12" s="113">
        <v>893</v>
      </c>
      <c r="G12" s="63"/>
      <c r="H12"/>
      <c r="I12" s="38"/>
    </row>
    <row r="13" spans="1:9" s="27" customFormat="1">
      <c r="B13" s="104" t="s">
        <v>57</v>
      </c>
      <c r="C13" s="53" t="s">
        <v>183</v>
      </c>
      <c r="D13" s="53"/>
      <c r="E13" s="113">
        <v>3930</v>
      </c>
      <c r="F13" s="113">
        <v>3793</v>
      </c>
      <c r="G13" s="63"/>
      <c r="H13"/>
      <c r="I13" s="38"/>
    </row>
    <row r="14" spans="1:9" s="27" customFormat="1" ht="15.6" customHeight="1">
      <c r="B14" s="104" t="s">
        <v>58</v>
      </c>
      <c r="C14" s="53" t="s">
        <v>184</v>
      </c>
      <c r="D14" s="53"/>
      <c r="E14" s="113">
        <v>-35</v>
      </c>
      <c r="F14" s="113">
        <v>15</v>
      </c>
      <c r="G14" s="63"/>
      <c r="H14"/>
      <c r="I14" s="38"/>
    </row>
    <row r="15" spans="1:9" s="27" customFormat="1">
      <c r="B15" s="104" t="s">
        <v>59</v>
      </c>
      <c r="C15" s="53" t="s">
        <v>185</v>
      </c>
      <c r="D15" s="53"/>
      <c r="E15" s="113">
        <v>2688</v>
      </c>
      <c r="F15" s="113">
        <v>-2832</v>
      </c>
      <c r="G15" s="63"/>
      <c r="H15"/>
      <c r="I15" s="38"/>
    </row>
    <row r="16" spans="1:9" s="27" customFormat="1">
      <c r="B16" s="104" t="s">
        <v>60</v>
      </c>
      <c r="C16" s="53" t="s">
        <v>186</v>
      </c>
      <c r="D16" s="53"/>
      <c r="E16" s="113">
        <v>3814</v>
      </c>
      <c r="F16" s="113">
        <v>4067</v>
      </c>
      <c r="G16" s="63"/>
      <c r="H16"/>
      <c r="I16" s="38"/>
    </row>
    <row r="17" spans="2:9" s="27" customFormat="1">
      <c r="B17" s="104" t="s">
        <v>229</v>
      </c>
      <c r="C17" s="53" t="s">
        <v>230</v>
      </c>
      <c r="D17" s="53"/>
      <c r="E17" s="113">
        <v>-8</v>
      </c>
      <c r="F17" s="113">
        <v>-8</v>
      </c>
      <c r="G17" s="63"/>
      <c r="H17"/>
      <c r="I17" s="38"/>
    </row>
    <row r="18" spans="2:9" s="27" customFormat="1">
      <c r="B18" s="104" t="s">
        <v>61</v>
      </c>
      <c r="C18" s="53" t="s">
        <v>187</v>
      </c>
      <c r="D18" s="53"/>
      <c r="E18" s="113">
        <v>107</v>
      </c>
      <c r="F18" s="113">
        <v>0</v>
      </c>
      <c r="G18" s="63"/>
      <c r="H18"/>
      <c r="I18" s="38"/>
    </row>
    <row r="19" spans="2:9" s="9" customFormat="1">
      <c r="B19" s="44" t="s">
        <v>62</v>
      </c>
      <c r="C19" s="22" t="s">
        <v>188</v>
      </c>
      <c r="D19" s="22"/>
      <c r="E19" s="45">
        <f>SUM(E11:E18)</f>
        <v>12804</v>
      </c>
      <c r="F19" s="45">
        <f>SUM(F11:F18)</f>
        <v>7196</v>
      </c>
      <c r="G19" s="63"/>
      <c r="H19"/>
      <c r="I19" s="38"/>
    </row>
    <row r="20" spans="2:9" s="9" customFormat="1" ht="6.75" customHeight="1">
      <c r="B20" s="85"/>
      <c r="C20" s="86"/>
      <c r="D20" s="86"/>
      <c r="E20" s="87"/>
      <c r="F20" s="88"/>
      <c r="G20" s="63"/>
      <c r="H20"/>
      <c r="I20" s="38"/>
    </row>
    <row r="21" spans="2:9" s="27" customFormat="1">
      <c r="B21" s="104" t="s">
        <v>63</v>
      </c>
      <c r="C21" s="53" t="s">
        <v>189</v>
      </c>
      <c r="D21" s="53"/>
      <c r="E21" s="108">
        <v>-40952</v>
      </c>
      <c r="F21" s="108">
        <v>-121516</v>
      </c>
      <c r="G21" s="63"/>
      <c r="H21"/>
      <c r="I21" s="38"/>
    </row>
    <row r="22" spans="2:9" s="27" customFormat="1">
      <c r="B22" s="104" t="s">
        <v>64</v>
      </c>
      <c r="C22" s="53" t="s">
        <v>190</v>
      </c>
      <c r="D22" s="53"/>
      <c r="E22" s="108">
        <v>15218</v>
      </c>
      <c r="F22" s="108">
        <v>6457</v>
      </c>
      <c r="G22" s="63"/>
      <c r="H22"/>
      <c r="I22" s="38"/>
    </row>
    <row r="23" spans="2:9" s="27" customFormat="1">
      <c r="B23" s="104" t="s">
        <v>65</v>
      </c>
      <c r="C23" s="53" t="s">
        <v>191</v>
      </c>
      <c r="D23" s="53"/>
      <c r="E23" s="108">
        <v>-4793</v>
      </c>
      <c r="F23" s="108">
        <v>20237</v>
      </c>
      <c r="G23" s="63"/>
      <c r="H23"/>
      <c r="I23" s="38"/>
    </row>
    <row r="24" spans="2:9" s="27" customFormat="1">
      <c r="B24" s="104" t="s">
        <v>66</v>
      </c>
      <c r="C24" s="53" t="s">
        <v>192</v>
      </c>
      <c r="D24" s="53"/>
      <c r="E24" s="108">
        <v>8531</v>
      </c>
      <c r="F24" s="108">
        <v>2619</v>
      </c>
      <c r="G24" s="63"/>
      <c r="H24"/>
      <c r="I24" s="38"/>
    </row>
    <row r="25" spans="2:9" s="9" customFormat="1">
      <c r="B25" s="44" t="s">
        <v>67</v>
      </c>
      <c r="C25" s="22" t="s">
        <v>193</v>
      </c>
      <c r="D25" s="22"/>
      <c r="E25" s="45">
        <f>SUM(E21:E24)</f>
        <v>-21996</v>
      </c>
      <c r="F25" s="45">
        <f>SUM(F21:F24)</f>
        <v>-92203</v>
      </c>
      <c r="G25" s="63"/>
      <c r="H25"/>
      <c r="I25" s="38"/>
    </row>
    <row r="26" spans="2:9" s="9" customFormat="1" ht="6.75" customHeight="1">
      <c r="B26" s="85"/>
      <c r="C26" s="86"/>
      <c r="D26" s="86"/>
      <c r="E26" s="87"/>
      <c r="F26" s="88"/>
      <c r="G26" s="63"/>
      <c r="H26"/>
      <c r="I26" s="38"/>
    </row>
    <row r="27" spans="2:9" s="27" customFormat="1" ht="13.2" customHeight="1" thickBot="1">
      <c r="B27" s="104" t="s">
        <v>68</v>
      </c>
      <c r="C27" s="53" t="s">
        <v>194</v>
      </c>
      <c r="D27" s="53"/>
      <c r="E27" s="108">
        <v>-103</v>
      </c>
      <c r="F27" s="108">
        <v>-1625</v>
      </c>
      <c r="G27" s="63"/>
      <c r="H27"/>
      <c r="I27" s="38"/>
    </row>
    <row r="28" spans="2:9" ht="15" thickTop="1">
      <c r="B28" s="60" t="s">
        <v>69</v>
      </c>
      <c r="C28" s="66" t="s">
        <v>195</v>
      </c>
      <c r="D28" s="66"/>
      <c r="E28" s="61">
        <f>SUM(E27,E25,E19,E9)</f>
        <v>-17392</v>
      </c>
      <c r="F28" s="61">
        <f>SUM(F27,F25,F19,F9)</f>
        <v>-82064</v>
      </c>
      <c r="G28" s="63"/>
      <c r="H28" s="63"/>
    </row>
    <row r="29" spans="2:9" s="27" customFormat="1" ht="15" customHeight="1">
      <c r="B29" s="109"/>
      <c r="C29" s="65"/>
      <c r="D29" s="65"/>
      <c r="E29" s="114"/>
      <c r="F29" s="114"/>
      <c r="G29" s="63"/>
      <c r="H29"/>
      <c r="I29" s="38"/>
    </row>
    <row r="30" spans="2:9" s="27" customFormat="1" ht="15" customHeight="1">
      <c r="B30" s="109"/>
      <c r="C30" s="65"/>
      <c r="D30" s="65"/>
      <c r="E30" s="114"/>
      <c r="F30" s="114"/>
      <c r="G30" s="63"/>
      <c r="H30"/>
      <c r="I30" s="38"/>
    </row>
    <row r="31" spans="2:9" s="27" customFormat="1" ht="15" customHeight="1">
      <c r="B31" s="109"/>
      <c r="C31" s="65"/>
      <c r="D31" s="65"/>
      <c r="E31" s="114"/>
      <c r="F31" s="114"/>
      <c r="G31" s="63"/>
      <c r="H31"/>
      <c r="I31" s="38"/>
    </row>
    <row r="32" spans="2:9" ht="15.6">
      <c r="B32" s="170" t="s">
        <v>70</v>
      </c>
      <c r="C32" s="18" t="s">
        <v>141</v>
      </c>
      <c r="D32" s="18"/>
      <c r="E32" s="166" t="s">
        <v>164</v>
      </c>
      <c r="F32" s="166"/>
      <c r="G32" s="3"/>
    </row>
    <row r="33" spans="2:9" ht="15.6">
      <c r="B33" s="170"/>
      <c r="C33" s="18"/>
      <c r="D33" s="18"/>
      <c r="E33" s="33" t="str">
        <f>E7</f>
        <v>31.03.2026</v>
      </c>
      <c r="F33" s="33" t="str">
        <f>F7</f>
        <v>31.03.2025</v>
      </c>
    </row>
    <row r="34" spans="2:9" s="27" customFormat="1" ht="6" customHeight="1">
      <c r="B34" s="109"/>
      <c r="C34" s="65"/>
      <c r="D34" s="65"/>
      <c r="E34" s="114"/>
      <c r="F34" s="114"/>
      <c r="G34" s="63"/>
      <c r="H34"/>
      <c r="I34" s="38"/>
    </row>
    <row r="35" spans="2:9" s="27" customFormat="1" ht="15" customHeight="1">
      <c r="B35" s="104" t="s">
        <v>71</v>
      </c>
      <c r="C35" s="53" t="s">
        <v>196</v>
      </c>
      <c r="D35" s="53"/>
      <c r="E35" s="108">
        <v>-1961</v>
      </c>
      <c r="F35" s="108">
        <v>-2593</v>
      </c>
      <c r="G35" s="63"/>
      <c r="H35"/>
      <c r="I35" s="38"/>
    </row>
    <row r="36" spans="2:9" s="27" customFormat="1" ht="15" hidden="1" customHeight="1">
      <c r="B36" s="104" t="s">
        <v>72</v>
      </c>
      <c r="C36" s="53" t="s">
        <v>197</v>
      </c>
      <c r="D36" s="53"/>
      <c r="E36" s="108"/>
      <c r="F36" s="108"/>
      <c r="G36" s="63"/>
      <c r="H36"/>
      <c r="I36" s="38"/>
    </row>
    <row r="37" spans="2:9" s="27" customFormat="1">
      <c r="B37" s="104" t="s">
        <v>73</v>
      </c>
      <c r="C37" s="53" t="s">
        <v>198</v>
      </c>
      <c r="D37" s="53"/>
      <c r="E37" s="108">
        <v>-409</v>
      </c>
      <c r="F37" s="108">
        <v>-145</v>
      </c>
      <c r="G37" s="63"/>
      <c r="H37"/>
      <c r="I37" s="38"/>
    </row>
    <row r="38" spans="2:9" s="27" customFormat="1">
      <c r="B38" s="104" t="s">
        <v>74</v>
      </c>
      <c r="C38" s="53" t="s">
        <v>199</v>
      </c>
      <c r="D38" s="53"/>
      <c r="E38" s="108">
        <v>35</v>
      </c>
      <c r="F38" s="108">
        <v>5</v>
      </c>
      <c r="G38" s="63"/>
      <c r="H38"/>
      <c r="I38" s="38"/>
    </row>
    <row r="39" spans="2:9" s="27" customFormat="1">
      <c r="B39" s="104" t="s">
        <v>75</v>
      </c>
      <c r="C39" s="53" t="s">
        <v>200</v>
      </c>
      <c r="D39" s="53"/>
      <c r="E39" s="108">
        <v>0</v>
      </c>
      <c r="F39" s="108">
        <v>0</v>
      </c>
      <c r="G39" s="63"/>
      <c r="H39"/>
      <c r="I39" s="38"/>
    </row>
    <row r="40" spans="2:9" s="27" customFormat="1" hidden="1">
      <c r="B40" s="104" t="s">
        <v>76</v>
      </c>
      <c r="C40" s="53" t="s">
        <v>201</v>
      </c>
      <c r="D40" s="53"/>
      <c r="E40" s="108"/>
      <c r="F40" s="108"/>
      <c r="G40" s="63"/>
      <c r="H40"/>
      <c r="I40" s="38"/>
    </row>
    <row r="41" spans="2:9" s="27" customFormat="1" hidden="1">
      <c r="B41" s="104" t="s">
        <v>233</v>
      </c>
      <c r="C41" s="53" t="s">
        <v>239</v>
      </c>
      <c r="D41" s="53"/>
      <c r="E41" s="108"/>
      <c r="F41" s="108"/>
      <c r="G41" s="63"/>
      <c r="H41"/>
      <c r="I41" s="38"/>
    </row>
    <row r="42" spans="2:9" s="27" customFormat="1" ht="15" thickBot="1">
      <c r="B42" s="104" t="s">
        <v>77</v>
      </c>
      <c r="C42" s="53" t="s">
        <v>202</v>
      </c>
      <c r="D42" s="53"/>
      <c r="E42" s="113">
        <v>8</v>
      </c>
      <c r="F42" s="113">
        <v>8</v>
      </c>
      <c r="G42" s="63"/>
      <c r="H42"/>
      <c r="I42" s="38"/>
    </row>
    <row r="43" spans="2:9" s="27" customFormat="1" ht="15.6" hidden="1" customHeight="1">
      <c r="B43" s="104" t="s">
        <v>244</v>
      </c>
      <c r="C43" s="53" t="s">
        <v>245</v>
      </c>
      <c r="D43" s="53"/>
      <c r="E43" s="108"/>
      <c r="F43" s="108"/>
      <c r="G43" s="63"/>
      <c r="H43"/>
      <c r="I43" s="38"/>
    </row>
    <row r="44" spans="2:9" s="27" customFormat="1" ht="15" hidden="1" thickBot="1">
      <c r="B44" s="104" t="s">
        <v>248</v>
      </c>
      <c r="C44" s="53" t="s">
        <v>249</v>
      </c>
      <c r="D44" s="53"/>
      <c r="E44" s="108"/>
      <c r="F44" s="108"/>
      <c r="G44" s="63"/>
      <c r="H44"/>
      <c r="I44" s="38"/>
    </row>
    <row r="45" spans="2:9" ht="15" thickTop="1">
      <c r="B45" s="60" t="s">
        <v>78</v>
      </c>
      <c r="C45" s="66" t="s">
        <v>203</v>
      </c>
      <c r="D45" s="66"/>
      <c r="E45" s="61">
        <f>SUM(E35:E42)</f>
        <v>-2327</v>
      </c>
      <c r="F45" s="61">
        <f>SUM(F35:F42)</f>
        <v>-2725</v>
      </c>
      <c r="G45" s="63"/>
      <c r="H45" s="63"/>
    </row>
    <row r="46" spans="2:9" s="9" customFormat="1" ht="6" customHeight="1">
      <c r="B46" s="85"/>
      <c r="C46" s="86"/>
      <c r="D46" s="86"/>
      <c r="E46" s="87"/>
      <c r="F46" s="87"/>
      <c r="G46" s="63"/>
      <c r="H46"/>
      <c r="I46" s="38"/>
    </row>
    <row r="47" spans="2:9" s="9" customFormat="1" ht="15.6">
      <c r="B47" s="170" t="s">
        <v>79</v>
      </c>
      <c r="C47" s="18" t="s">
        <v>142</v>
      </c>
      <c r="D47" s="18"/>
      <c r="E47" s="166" t="s">
        <v>164</v>
      </c>
      <c r="F47" s="166"/>
      <c r="G47" s="63"/>
      <c r="H47"/>
      <c r="I47" s="38"/>
    </row>
    <row r="48" spans="2:9" ht="24.6" customHeight="1">
      <c r="B48" s="170"/>
      <c r="C48" s="18"/>
      <c r="D48" s="18"/>
      <c r="E48" s="33" t="str">
        <f>E33</f>
        <v>31.03.2026</v>
      </c>
      <c r="F48" s="33" t="str">
        <f>F33</f>
        <v>31.03.2025</v>
      </c>
    </row>
    <row r="49" spans="2:9" s="9" customFormat="1" ht="6" customHeight="1">
      <c r="B49" s="85"/>
      <c r="C49" s="86"/>
      <c r="D49" s="86"/>
      <c r="E49" s="87"/>
      <c r="F49" s="87"/>
      <c r="G49" s="63"/>
      <c r="H49"/>
      <c r="I49" s="38"/>
    </row>
    <row r="50" spans="2:9" s="27" customFormat="1" ht="15" hidden="1" customHeight="1">
      <c r="B50" s="104" t="s">
        <v>80</v>
      </c>
      <c r="C50" s="53" t="s">
        <v>204</v>
      </c>
      <c r="D50" s="53"/>
      <c r="E50" s="108"/>
      <c r="F50" s="113"/>
      <c r="G50" s="63"/>
      <c r="H50"/>
      <c r="I50" s="38"/>
    </row>
    <row r="51" spans="2:9" s="27" customFormat="1" ht="15" hidden="1" customHeight="1">
      <c r="B51" s="104" t="s">
        <v>81</v>
      </c>
      <c r="C51" s="53" t="s">
        <v>205</v>
      </c>
      <c r="D51" s="53"/>
      <c r="E51" s="108"/>
      <c r="F51" s="108"/>
      <c r="G51" s="63"/>
      <c r="H51"/>
      <c r="I51" s="38"/>
    </row>
    <row r="52" spans="2:9" s="27" customFormat="1" ht="15.6" customHeight="1">
      <c r="B52" s="104" t="s">
        <v>82</v>
      </c>
      <c r="C52" s="53" t="s">
        <v>206</v>
      </c>
      <c r="D52" s="53"/>
      <c r="E52" s="108">
        <v>43306</v>
      </c>
      <c r="F52" s="108">
        <v>116949</v>
      </c>
      <c r="G52" s="63"/>
      <c r="H52"/>
      <c r="I52" s="38"/>
    </row>
    <row r="53" spans="2:9" s="27" customFormat="1" ht="15" customHeight="1">
      <c r="B53" s="104" t="s">
        <v>83</v>
      </c>
      <c r="C53" s="53" t="s">
        <v>207</v>
      </c>
      <c r="D53" s="53"/>
      <c r="E53" s="108"/>
      <c r="F53" s="108">
        <v>0</v>
      </c>
      <c r="G53" s="63"/>
      <c r="H53"/>
      <c r="I53" s="38"/>
    </row>
    <row r="54" spans="2:9" s="27" customFormat="1" ht="15" customHeight="1">
      <c r="B54" s="104" t="s">
        <v>84</v>
      </c>
      <c r="C54" s="53" t="s">
        <v>208</v>
      </c>
      <c r="D54" s="53"/>
      <c r="E54" s="108">
        <v>-4540</v>
      </c>
      <c r="F54" s="108">
        <v>-4687</v>
      </c>
      <c r="G54" s="63"/>
      <c r="H54"/>
      <c r="I54" s="38"/>
    </row>
    <row r="55" spans="2:9" s="27" customFormat="1" ht="15" customHeight="1">
      <c r="B55" s="104" t="s">
        <v>225</v>
      </c>
      <c r="C55" s="53" t="s">
        <v>226</v>
      </c>
      <c r="D55" s="53"/>
      <c r="E55" s="108">
        <v>-60097</v>
      </c>
      <c r="F55" s="108">
        <v>-46070</v>
      </c>
      <c r="G55" s="63"/>
      <c r="H55"/>
      <c r="I55" s="38"/>
    </row>
    <row r="56" spans="2:9" s="27" customFormat="1" ht="15" hidden="1" customHeight="1">
      <c r="B56" s="104" t="s">
        <v>85</v>
      </c>
      <c r="C56" s="53" t="s">
        <v>209</v>
      </c>
      <c r="D56" s="53"/>
      <c r="E56" s="108"/>
      <c r="F56" s="108"/>
      <c r="G56" s="63"/>
      <c r="H56"/>
      <c r="I56" s="38"/>
    </row>
    <row r="57" spans="2:9" s="27" customFormat="1" ht="15" customHeight="1">
      <c r="B57" s="104" t="s">
        <v>86</v>
      </c>
      <c r="C57" s="53" t="s">
        <v>210</v>
      </c>
      <c r="D57" s="53"/>
      <c r="E57" s="108">
        <v>-3566</v>
      </c>
      <c r="F57" s="108">
        <v>-3527</v>
      </c>
      <c r="G57" s="63"/>
      <c r="H57"/>
      <c r="I57" s="38"/>
    </row>
    <row r="58" spans="2:9" s="27" customFormat="1" ht="15" customHeight="1" thickBot="1">
      <c r="B58" s="104" t="s">
        <v>87</v>
      </c>
      <c r="C58" s="53" t="s">
        <v>211</v>
      </c>
      <c r="D58" s="53"/>
      <c r="E58" s="108">
        <v>-248</v>
      </c>
      <c r="F58" s="108">
        <v>-191</v>
      </c>
      <c r="G58" s="63"/>
      <c r="H58"/>
      <c r="I58" s="38"/>
    </row>
    <row r="59" spans="2:9" ht="15" thickTop="1">
      <c r="B59" s="60" t="s">
        <v>88</v>
      </c>
      <c r="C59" s="66" t="s">
        <v>212</v>
      </c>
      <c r="D59" s="66"/>
      <c r="E59" s="61">
        <f>SUM(E52:E58)</f>
        <v>-25145</v>
      </c>
      <c r="F59" s="61">
        <f>SUM(F52:F58)</f>
        <v>62474</v>
      </c>
      <c r="G59" s="63"/>
      <c r="H59" s="63"/>
      <c r="I59" s="158"/>
    </row>
    <row r="60" spans="2:9" ht="28.8">
      <c r="B60" s="115" t="s">
        <v>89</v>
      </c>
      <c r="C60" s="149" t="s">
        <v>163</v>
      </c>
      <c r="D60" s="69"/>
      <c r="E60" s="150">
        <f>SUM(E59,E45,E28)</f>
        <v>-44864</v>
      </c>
      <c r="F60" s="150">
        <f>SUM(F59,F45,F28)</f>
        <v>-22315</v>
      </c>
    </row>
    <row r="61" spans="2:9" s="9" customFormat="1" ht="8.25" customHeight="1" thickBot="1">
      <c r="B61" s="85"/>
      <c r="C61" s="86"/>
      <c r="D61" s="86"/>
      <c r="E61" s="87"/>
      <c r="F61" s="87"/>
      <c r="G61" s="63"/>
      <c r="H61"/>
      <c r="I61" s="38"/>
    </row>
    <row r="62" spans="2:9" ht="15" thickTop="1">
      <c r="B62" s="60" t="s">
        <v>90</v>
      </c>
      <c r="C62" s="66" t="s">
        <v>213</v>
      </c>
      <c r="D62" s="66"/>
      <c r="E62" s="61">
        <v>63230</v>
      </c>
      <c r="F62" s="61">
        <v>46770</v>
      </c>
      <c r="G62" s="63"/>
      <c r="H62" s="63"/>
    </row>
    <row r="63" spans="2:9" s="9" customFormat="1" ht="3.75" customHeight="1">
      <c r="B63" s="85"/>
      <c r="C63" s="86"/>
      <c r="D63" s="86"/>
      <c r="E63" s="87"/>
      <c r="F63" s="87"/>
      <c r="G63" s="63"/>
      <c r="H63"/>
      <c r="I63" s="38"/>
    </row>
    <row r="64" spans="2:9" s="27" customFormat="1" ht="15" customHeight="1">
      <c r="B64" s="97" t="s">
        <v>91</v>
      </c>
      <c r="C64" s="53" t="s">
        <v>214</v>
      </c>
      <c r="D64" s="53"/>
      <c r="E64" s="108">
        <v>-365</v>
      </c>
      <c r="F64" s="108">
        <v>254</v>
      </c>
      <c r="G64" s="63"/>
      <c r="H64"/>
      <c r="I64" s="38"/>
    </row>
    <row r="65" spans="2:6" ht="15.6">
      <c r="B65" s="16" t="s">
        <v>92</v>
      </c>
      <c r="C65" s="68" t="s">
        <v>215</v>
      </c>
      <c r="D65" s="68"/>
      <c r="E65" s="21">
        <f>SUM(E60,E62,E64)</f>
        <v>18001</v>
      </c>
      <c r="F65" s="21">
        <f>SUM(F60,F62,F64)</f>
        <v>24709</v>
      </c>
    </row>
    <row r="66" spans="2:6">
      <c r="B66" s="157"/>
    </row>
    <row r="68" spans="2:6" ht="15" customHeight="1"/>
    <row r="69" spans="2:6" ht="15" customHeight="1"/>
    <row r="70" spans="2:6" ht="30" customHeight="1"/>
    <row r="72" spans="2:6" ht="15" customHeight="1"/>
    <row r="73" spans="2:6" ht="15" customHeight="1"/>
    <row r="74" spans="2:6" ht="30" customHeight="1"/>
    <row r="75" spans="2:6" ht="30" customHeight="1"/>
    <row r="76" spans="2:6" ht="15" customHeight="1"/>
    <row r="77" spans="2:6" ht="30" customHeight="1"/>
    <row r="78" spans="2:6" ht="30" customHeight="1"/>
    <row r="79" spans="2:6" ht="15" customHeight="1"/>
    <row r="80" spans="2:6" ht="15" customHeight="1"/>
    <row r="81" ht="30" customHeight="1"/>
    <row r="82" ht="15" customHeight="1"/>
    <row r="83" ht="15" customHeight="1"/>
    <row r="84" ht="15" customHeight="1"/>
    <row r="85" ht="30" customHeight="1"/>
    <row r="86" ht="30" customHeight="1"/>
    <row r="87" ht="30" customHeight="1"/>
    <row r="88" ht="30" customHeight="1"/>
    <row r="89" ht="30" customHeight="1"/>
  </sheetData>
  <mergeCells count="6">
    <mergeCell ref="B47:B48"/>
    <mergeCell ref="B6:B7"/>
    <mergeCell ref="B32:B33"/>
    <mergeCell ref="E6:F6"/>
    <mergeCell ref="E32:F32"/>
    <mergeCell ref="E47:F47"/>
  </mergeCells>
  <pageMargins left="0.7" right="0.7" top="0.75" bottom="0.75" header="0.3" footer="0.3"/>
  <pageSetup paperSize="9" scale="87" orientation="landscape" horizontalDpi="4294967293" verticalDpi="4294967293" r:id="rId1"/>
  <rowBreaks count="1" manualBreakCount="1">
    <brk id="30" max="5" man="1"/>
  </rowBreaks>
  <ignoredErrors>
    <ignoredError sqref="E29:F34 E43:F51 E59:F61 E28:F28 E19:F20 E25:F26 E10:F10 E40:F41 E36:F36 E56:F56 E53 E65:F65 E63:F63 E66:F6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D5C-106B-45D3-AE70-E01D547497D2}">
  <sheetPr>
    <tabColor rgb="FFF8C037"/>
  </sheetPr>
  <dimension ref="B1:AA38"/>
  <sheetViews>
    <sheetView showGridLines="0" view="pageBreakPreview" zoomScale="90" zoomScaleNormal="85" zoomScaleSheetLayoutView="90" workbookViewId="0">
      <selection activeCell="B34" sqref="B34"/>
    </sheetView>
  </sheetViews>
  <sheetFormatPr defaultRowHeight="14.4"/>
  <cols>
    <col min="1" max="1" width="2.109375" customWidth="1"/>
    <col min="2" max="2" width="40.5546875" customWidth="1"/>
    <col min="3" max="3" width="36.109375" bestFit="1" customWidth="1"/>
    <col min="4" max="4" width="11.5546875" customWidth="1"/>
    <col min="5" max="5" width="9.88671875" customWidth="1"/>
    <col min="6" max="6" width="12.5546875" customWidth="1"/>
    <col min="7" max="7" width="9.88671875" customWidth="1"/>
    <col min="8" max="8" width="10.5546875" customWidth="1"/>
    <col min="9" max="9" width="10.6640625" customWidth="1"/>
    <col min="10" max="10" width="9.88671875" customWidth="1"/>
    <col min="11" max="11" width="2.6640625" customWidth="1"/>
  </cols>
  <sheetData>
    <row r="1" spans="2:27" ht="8.25" customHeight="1">
      <c r="B1" s="72"/>
      <c r="C1" s="72"/>
      <c r="D1" s="40"/>
    </row>
    <row r="2" spans="2:27" ht="15.6">
      <c r="B2" s="13" t="s">
        <v>278</v>
      </c>
      <c r="C2" s="13"/>
      <c r="D2" s="3"/>
    </row>
    <row r="3" spans="2:27">
      <c r="B3" s="24" t="s">
        <v>234</v>
      </c>
      <c r="C3" s="24"/>
      <c r="D3" s="73"/>
    </row>
    <row r="4" spans="2:27" ht="11.25" customHeight="1"/>
    <row r="5" spans="2:27" s="121" customFormat="1" ht="69">
      <c r="B5" s="127" t="s">
        <v>292</v>
      </c>
      <c r="C5" s="127"/>
      <c r="D5" s="128" t="s">
        <v>17</v>
      </c>
      <c r="E5" s="128" t="s">
        <v>18</v>
      </c>
      <c r="F5" s="128" t="s">
        <v>19</v>
      </c>
      <c r="G5" s="128" t="s">
        <v>156</v>
      </c>
      <c r="H5" s="128" t="s">
        <v>21</v>
      </c>
      <c r="I5" s="128" t="s">
        <v>216</v>
      </c>
      <c r="J5" s="129" t="s">
        <v>158</v>
      </c>
    </row>
    <row r="6" spans="2:27" s="121" customFormat="1" ht="60" customHeight="1">
      <c r="B6" s="127" t="s">
        <v>287</v>
      </c>
      <c r="C6" s="127"/>
      <c r="D6" s="128" t="s">
        <v>135</v>
      </c>
      <c r="E6" s="128" t="s">
        <v>217</v>
      </c>
      <c r="F6" s="128" t="s">
        <v>173</v>
      </c>
      <c r="G6" s="128" t="s">
        <v>174</v>
      </c>
      <c r="H6" s="128" t="s">
        <v>136</v>
      </c>
      <c r="I6" s="128" t="s">
        <v>175</v>
      </c>
      <c r="J6" s="129" t="s">
        <v>218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s="9" customFormat="1" ht="9.75" customHeight="1">
      <c r="B7" s="130"/>
      <c r="C7" s="130"/>
      <c r="D7" s="131"/>
      <c r="E7" s="131"/>
      <c r="F7" s="131"/>
      <c r="G7" s="131"/>
      <c r="H7" s="131"/>
      <c r="I7" s="131"/>
      <c r="J7" s="13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2:27" s="9" customFormat="1">
      <c r="B8" s="133" t="s">
        <v>300</v>
      </c>
      <c r="C8" s="133" t="s">
        <v>301</v>
      </c>
      <c r="D8" s="134">
        <v>949</v>
      </c>
      <c r="E8" s="135">
        <v>0</v>
      </c>
      <c r="F8" s="134">
        <v>192541</v>
      </c>
      <c r="G8" s="134">
        <v>12872</v>
      </c>
      <c r="H8" s="134">
        <v>26087</v>
      </c>
      <c r="I8" s="134">
        <v>623</v>
      </c>
      <c r="J8" s="136">
        <f>SUM(D8:I8)</f>
        <v>233072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2:27" s="9" customFormat="1" ht="6.75" customHeight="1">
      <c r="B9" s="130"/>
      <c r="C9" s="130"/>
      <c r="D9" s="131"/>
      <c r="E9" s="131"/>
      <c r="F9" s="131"/>
      <c r="G9" s="131"/>
      <c r="H9" s="131"/>
      <c r="I9" s="131"/>
      <c r="J9" s="13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2:27" s="9" customFormat="1">
      <c r="B10" s="151" t="s">
        <v>152</v>
      </c>
      <c r="C10" s="151" t="s">
        <v>219</v>
      </c>
      <c r="D10" s="138"/>
      <c r="E10" s="138"/>
      <c r="F10" s="138"/>
      <c r="G10" s="138"/>
      <c r="H10" s="138"/>
      <c r="I10" s="138"/>
      <c r="J10" s="139">
        <f>SUM(D10:I10)</f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2:27" s="9" customFormat="1" ht="13.95" customHeight="1">
      <c r="B11" s="151" t="s">
        <v>153</v>
      </c>
      <c r="C11" s="151" t="s">
        <v>220</v>
      </c>
      <c r="D11" s="138"/>
      <c r="E11" s="138"/>
      <c r="F11" s="138"/>
      <c r="G11" s="138">
        <v>108</v>
      </c>
      <c r="H11" s="138"/>
      <c r="I11" s="138"/>
      <c r="J11" s="139">
        <f>SUM(D11:I11)</f>
        <v>108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2:27" s="9" customFormat="1" ht="13.95" customHeight="1">
      <c r="B12" s="151" t="s">
        <v>246</v>
      </c>
      <c r="C12" s="151" t="s">
        <v>247</v>
      </c>
      <c r="D12" s="138"/>
      <c r="E12" s="138"/>
      <c r="F12" s="138"/>
      <c r="G12" s="138"/>
      <c r="H12" s="138"/>
      <c r="I12" s="138"/>
      <c r="J12" s="139">
        <f>SUM(D12:I12)</f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2:27" s="9" customFormat="1">
      <c r="B13" s="151" t="s">
        <v>154</v>
      </c>
      <c r="C13" s="151" t="s">
        <v>221</v>
      </c>
      <c r="D13" s="138"/>
      <c r="E13" s="138"/>
      <c r="F13" s="138"/>
      <c r="G13" s="138"/>
      <c r="H13" s="138"/>
      <c r="I13" s="138"/>
      <c r="J13" s="139">
        <f>SUM(D13:I13)</f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2:27" s="9" customFormat="1">
      <c r="B14" s="152" t="s">
        <v>155</v>
      </c>
      <c r="C14" s="152" t="s">
        <v>222</v>
      </c>
      <c r="D14" s="134">
        <f t="shared" ref="D14:I14" si="0">SUM(D10:D13)</f>
        <v>0</v>
      </c>
      <c r="E14" s="135">
        <f t="shared" si="0"/>
        <v>0</v>
      </c>
      <c r="F14" s="134">
        <f t="shared" si="0"/>
        <v>0</v>
      </c>
      <c r="G14" s="134">
        <f t="shared" si="0"/>
        <v>108</v>
      </c>
      <c r="H14" s="134">
        <f t="shared" si="0"/>
        <v>0</v>
      </c>
      <c r="I14" s="134">
        <f t="shared" si="0"/>
        <v>0</v>
      </c>
      <c r="J14" s="136">
        <f>SUM(J10:J13)</f>
        <v>108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2:27" s="9" customFormat="1" ht="6" customHeight="1">
      <c r="B15" s="151"/>
      <c r="C15" s="151"/>
      <c r="D15" s="131"/>
      <c r="E15" s="131"/>
      <c r="F15" s="131"/>
      <c r="G15" s="131"/>
      <c r="H15" s="131"/>
      <c r="I15" s="131"/>
      <c r="J15" s="13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2:27" s="9" customFormat="1">
      <c r="B16" s="151" t="s">
        <v>237</v>
      </c>
      <c r="C16" s="151" t="s">
        <v>260</v>
      </c>
      <c r="D16" s="137"/>
      <c r="E16" s="137"/>
      <c r="F16" s="137"/>
      <c r="G16" s="137"/>
      <c r="H16" s="137"/>
      <c r="I16" s="138">
        <f>SF!E12</f>
        <v>-6807</v>
      </c>
      <c r="J16" s="139">
        <f>SUM(D16:I16)</f>
        <v>-6807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2:27" s="9" customFormat="1">
      <c r="B17" s="152" t="s">
        <v>238</v>
      </c>
      <c r="C17" s="152" t="s">
        <v>223</v>
      </c>
      <c r="D17" s="134"/>
      <c r="E17" s="135"/>
      <c r="F17" s="134"/>
      <c r="G17" s="134"/>
      <c r="H17" s="134"/>
      <c r="I17" s="134">
        <f>SUM(I16)</f>
        <v>-6807</v>
      </c>
      <c r="J17" s="136">
        <f>SUM(D17:I17)</f>
        <v>-6807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2:27" s="9" customFormat="1" ht="5.25" customHeight="1">
      <c r="B18" s="151"/>
      <c r="C18" s="151"/>
      <c r="D18" s="131"/>
      <c r="E18" s="131"/>
      <c r="F18" s="131"/>
      <c r="G18" s="131"/>
      <c r="H18" s="131"/>
      <c r="I18" s="131"/>
      <c r="J18" s="13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2:27" ht="15.6">
      <c r="B19" s="153" t="s">
        <v>293</v>
      </c>
      <c r="C19" s="153" t="s">
        <v>291</v>
      </c>
      <c r="D19" s="21">
        <f>D8+D14</f>
        <v>949</v>
      </c>
      <c r="E19" s="16">
        <f>E8+E14</f>
        <v>0</v>
      </c>
      <c r="F19" s="21">
        <f>F8+F14</f>
        <v>192541</v>
      </c>
      <c r="G19" s="21">
        <f>G8+G14</f>
        <v>12980</v>
      </c>
      <c r="H19" s="21">
        <f>H8+H14</f>
        <v>26087</v>
      </c>
      <c r="I19" s="21">
        <f>I8+I14+I17</f>
        <v>-6184</v>
      </c>
      <c r="J19" s="21">
        <f>J8+J14+J17</f>
        <v>226373</v>
      </c>
    </row>
    <row r="20" spans="2:27" ht="14.25" customHeight="1"/>
    <row r="21" spans="2:27" ht="69">
      <c r="B21" s="127" t="s">
        <v>294</v>
      </c>
      <c r="C21" s="127"/>
      <c r="D21" s="128" t="s">
        <v>17</v>
      </c>
      <c r="E21" s="128" t="s">
        <v>18</v>
      </c>
      <c r="F21" s="128" t="s">
        <v>19</v>
      </c>
      <c r="G21" s="128" t="s">
        <v>156</v>
      </c>
      <c r="H21" s="128" t="s">
        <v>21</v>
      </c>
      <c r="I21" s="128" t="s">
        <v>157</v>
      </c>
      <c r="J21" s="129" t="s">
        <v>158</v>
      </c>
    </row>
    <row r="22" spans="2:27" s="121" customFormat="1" ht="60" customHeight="1">
      <c r="B22" s="127" t="s">
        <v>288</v>
      </c>
      <c r="C22" s="127"/>
      <c r="D22" s="128" t="s">
        <v>135</v>
      </c>
      <c r="E22" s="128" t="s">
        <v>217</v>
      </c>
      <c r="F22" s="128" t="s">
        <v>173</v>
      </c>
      <c r="G22" s="128" t="s">
        <v>174</v>
      </c>
      <c r="H22" s="128" t="s">
        <v>136</v>
      </c>
      <c r="I22" s="128" t="s">
        <v>175</v>
      </c>
      <c r="J22" s="129" t="s">
        <v>218</v>
      </c>
    </row>
    <row r="23" spans="2:27">
      <c r="B23" s="133" t="s">
        <v>279</v>
      </c>
      <c r="C23" s="133" t="s">
        <v>280</v>
      </c>
      <c r="D23" s="134">
        <v>949</v>
      </c>
      <c r="E23" s="135">
        <v>0</v>
      </c>
      <c r="F23" s="134">
        <v>192541</v>
      </c>
      <c r="G23" s="134">
        <v>12613</v>
      </c>
      <c r="H23" s="134">
        <v>27445</v>
      </c>
      <c r="I23" s="134">
        <v>-10041</v>
      </c>
      <c r="J23" s="136">
        <f>SUM(D23:I23)</f>
        <v>223507</v>
      </c>
    </row>
    <row r="24" spans="2:27" ht="6.75" customHeight="1">
      <c r="B24" s="130"/>
      <c r="C24" s="130"/>
      <c r="D24" s="131"/>
      <c r="E24" s="131"/>
      <c r="F24" s="131"/>
      <c r="G24" s="131"/>
      <c r="H24" s="131"/>
      <c r="I24" s="131"/>
      <c r="J24" s="132"/>
    </row>
    <row r="25" spans="2:27">
      <c r="B25" s="130" t="s">
        <v>152</v>
      </c>
      <c r="C25" s="130" t="s">
        <v>219</v>
      </c>
      <c r="D25" s="138"/>
      <c r="E25" s="138"/>
      <c r="F25" s="138"/>
      <c r="G25" s="138"/>
      <c r="H25" s="138"/>
      <c r="I25" s="138"/>
      <c r="J25" s="139">
        <f t="shared" ref="J25:J29" si="1">SUM(D25:I25)</f>
        <v>0</v>
      </c>
    </row>
    <row r="26" spans="2:27">
      <c r="B26" s="130" t="s">
        <v>271</v>
      </c>
      <c r="C26" s="154" t="s">
        <v>247</v>
      </c>
      <c r="D26" s="138"/>
      <c r="E26" s="138"/>
      <c r="F26" s="138"/>
      <c r="G26" s="138"/>
      <c r="H26" s="138"/>
      <c r="I26" s="138"/>
      <c r="J26" s="139">
        <f t="shared" si="1"/>
        <v>0</v>
      </c>
    </row>
    <row r="27" spans="2:27">
      <c r="B27" s="130" t="s">
        <v>153</v>
      </c>
      <c r="C27" s="130" t="s">
        <v>220</v>
      </c>
      <c r="D27" s="138"/>
      <c r="E27" s="138"/>
      <c r="F27" s="138"/>
      <c r="G27" s="138"/>
      <c r="H27" s="138"/>
      <c r="I27" s="138"/>
      <c r="J27" s="139">
        <f t="shared" si="1"/>
        <v>0</v>
      </c>
    </row>
    <row r="28" spans="2:27" s="9" customFormat="1">
      <c r="B28" s="130" t="s">
        <v>154</v>
      </c>
      <c r="C28" s="130" t="s">
        <v>221</v>
      </c>
      <c r="D28" s="138"/>
      <c r="E28" s="138"/>
      <c r="F28" s="138"/>
      <c r="G28" s="138"/>
      <c r="H28" s="138"/>
      <c r="I28" s="138"/>
      <c r="J28" s="139">
        <f t="shared" si="1"/>
        <v>0</v>
      </c>
    </row>
    <row r="29" spans="2:27">
      <c r="B29" s="133" t="s">
        <v>155</v>
      </c>
      <c r="C29" s="133" t="s">
        <v>222</v>
      </c>
      <c r="D29" s="134">
        <f>SUM(D25:D28)</f>
        <v>0</v>
      </c>
      <c r="E29" s="135">
        <f t="shared" ref="E29:I29" si="2">SUM(E25:E28)</f>
        <v>0</v>
      </c>
      <c r="F29" s="134">
        <f t="shared" si="2"/>
        <v>0</v>
      </c>
      <c r="G29" s="134">
        <f t="shared" si="2"/>
        <v>0</v>
      </c>
      <c r="H29" s="134">
        <f t="shared" si="2"/>
        <v>0</v>
      </c>
      <c r="I29" s="134">
        <f t="shared" si="2"/>
        <v>0</v>
      </c>
      <c r="J29" s="136">
        <f t="shared" si="1"/>
        <v>0</v>
      </c>
    </row>
    <row r="30" spans="2:27">
      <c r="B30" s="130"/>
      <c r="C30" s="130"/>
      <c r="D30" s="131"/>
      <c r="E30" s="131"/>
      <c r="F30" s="131"/>
      <c r="G30" s="131"/>
      <c r="H30" s="131"/>
      <c r="I30" s="131"/>
      <c r="J30" s="132"/>
    </row>
    <row r="31" spans="2:27">
      <c r="B31" s="108" t="s">
        <v>237</v>
      </c>
      <c r="C31" s="130" t="s">
        <v>105</v>
      </c>
      <c r="D31" s="138"/>
      <c r="E31" s="138"/>
      <c r="F31" s="138"/>
      <c r="G31" s="138"/>
      <c r="H31" s="138"/>
      <c r="I31" s="138">
        <f>SF!F12</f>
        <v>3660</v>
      </c>
      <c r="J31" s="139">
        <f t="shared" ref="J31:J32" si="3">SUM(D31:I31)</f>
        <v>3660</v>
      </c>
    </row>
    <row r="32" spans="2:27">
      <c r="B32" s="133" t="s">
        <v>238</v>
      </c>
      <c r="C32" s="133" t="s">
        <v>223</v>
      </c>
      <c r="D32" s="134"/>
      <c r="E32" s="135"/>
      <c r="F32" s="134"/>
      <c r="G32" s="134"/>
      <c r="H32" s="134"/>
      <c r="I32" s="134">
        <f>SUM(I31)</f>
        <v>3660</v>
      </c>
      <c r="J32" s="136">
        <f t="shared" si="3"/>
        <v>3660</v>
      </c>
    </row>
    <row r="33" spans="2:10" s="9" customFormat="1" ht="5.25" customHeight="1">
      <c r="B33" s="130"/>
      <c r="C33" s="130"/>
      <c r="D33" s="131"/>
      <c r="E33" s="131"/>
      <c r="F33" s="131"/>
      <c r="G33" s="131"/>
      <c r="H33" s="131"/>
      <c r="I33" s="131"/>
      <c r="J33" s="132"/>
    </row>
    <row r="34" spans="2:10" ht="15.6">
      <c r="B34" s="16" t="s">
        <v>289</v>
      </c>
      <c r="C34" s="16" t="s">
        <v>290</v>
      </c>
      <c r="D34" s="21">
        <f>SUM(D23,D29,D32)</f>
        <v>949</v>
      </c>
      <c r="E34" s="16">
        <f t="shared" ref="E34:I34" si="4">SUM(E23,E29,E32)</f>
        <v>0</v>
      </c>
      <c r="F34" s="21">
        <f t="shared" si="4"/>
        <v>192541</v>
      </c>
      <c r="G34" s="21">
        <f t="shared" si="4"/>
        <v>12613</v>
      </c>
      <c r="H34" s="21">
        <f t="shared" si="4"/>
        <v>27445</v>
      </c>
      <c r="I34" s="21">
        <f t="shared" si="4"/>
        <v>-6381</v>
      </c>
      <c r="J34" s="122">
        <f>SUM(D34:I34)</f>
        <v>227167</v>
      </c>
    </row>
    <row r="35" spans="2:10" ht="8.25" customHeight="1">
      <c r="B35" s="72"/>
      <c r="C35" s="72"/>
      <c r="D35" s="40"/>
    </row>
    <row r="36" spans="2:10" ht="8.25" customHeight="1">
      <c r="B36" s="72"/>
      <c r="C36" s="72"/>
      <c r="D36" s="40"/>
    </row>
    <row r="37" spans="2:10" ht="12.6" customHeight="1">
      <c r="B37" s="171"/>
      <c r="C37" s="171"/>
      <c r="D37" s="171"/>
      <c r="E37" s="171"/>
      <c r="F37" s="171"/>
      <c r="G37" s="171"/>
      <c r="H37" s="171"/>
      <c r="I37" s="171"/>
      <c r="J37" s="171"/>
    </row>
    <row r="38" spans="2:10" ht="12.6" customHeight="1">
      <c r="B38" s="171"/>
      <c r="C38" s="171"/>
      <c r="D38" s="171"/>
      <c r="E38" s="171"/>
      <c r="F38" s="171"/>
      <c r="G38" s="171"/>
      <c r="H38" s="171"/>
      <c r="I38" s="171"/>
      <c r="J38" s="171"/>
    </row>
  </sheetData>
  <mergeCells count="1">
    <mergeCell ref="B37:J38"/>
  </mergeCells>
  <pageMargins left="0.7" right="0.7" top="0.75" bottom="0.75" header="0.3" footer="0.3"/>
  <pageSetup paperSize="9" scale="71" orientation="landscape" horizontalDpi="4294967293" verticalDpi="4294967293" r:id="rId1"/>
  <ignoredErrors>
    <ignoredError sqref="J10:J17 D19:H19 D14:I14 J23:J34 D29:I29 D34:I34 J19 J8 I17:I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COVER</vt:lpstr>
      <vt:lpstr>SF</vt:lpstr>
      <vt:lpstr>P&amp;L</vt:lpstr>
      <vt:lpstr>Balance Sheet</vt:lpstr>
      <vt:lpstr>Cash flow</vt:lpstr>
      <vt:lpstr>Equity Changes</vt:lpstr>
      <vt:lpstr>'Balance Sheet'!Obszar_wydruku</vt:lpstr>
      <vt:lpstr>'Cash flow'!Obszar_wydruku</vt:lpstr>
      <vt:lpstr>COVER!Obszar_wydruku</vt:lpstr>
      <vt:lpstr>'Equity Changes'!Obszar_wydruku</vt:lpstr>
      <vt:lpstr>'P&amp;L'!Obszar_wydruku</vt:lpstr>
      <vt:lpstr>SF!Obszar_wydruku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Krysztofek</dc:creator>
  <cp:lastModifiedBy>Jacek Dziaduś</cp:lastModifiedBy>
  <cp:lastPrinted>2021-12-21T21:54:09Z</cp:lastPrinted>
  <dcterms:created xsi:type="dcterms:W3CDTF">2021-12-21T14:23:58Z</dcterms:created>
  <dcterms:modified xsi:type="dcterms:W3CDTF">2026-05-12T12:56:28Z</dcterms:modified>
</cp:coreProperties>
</file>